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8370" tabRatio="602" activeTab="1"/>
  </bookViews>
  <sheets>
    <sheet name="Форма1 Лен" sheetId="4" r:id="rId1"/>
    <sheet name="Форма2 Лен" sheetId="19" r:id="rId2"/>
    <sheet name="Лист1" sheetId="37" r:id="rId3"/>
  </sheets>
  <definedNames>
    <definedName name="_xlnm.Print_Area" localSheetId="0">'Форма1 Лен'!$A$1:$I$27</definedName>
    <definedName name="_xlnm.Print_Area" localSheetId="1">'Форма2 Лен'!$A$1:$M$20</definedName>
  </definedNames>
  <calcPr calcId="145621"/>
</workbook>
</file>

<file path=xl/calcChain.xml><?xml version="1.0" encoding="utf-8"?>
<calcChain xmlns="http://schemas.openxmlformats.org/spreadsheetml/2006/main">
  <c r="F15" i="19" l="1"/>
  <c r="F14" i="19"/>
  <c r="F13" i="19"/>
  <c r="M15" i="19"/>
  <c r="M14" i="19"/>
  <c r="G14" i="19"/>
  <c r="G13" i="19"/>
  <c r="Q13" i="19" l="1"/>
  <c r="M13" i="19" s="1"/>
  <c r="L17" i="19" l="1"/>
  <c r="M17" i="19"/>
  <c r="B26" i="4"/>
  <c r="C26" i="4" s="1"/>
  <c r="C11" i="4" s="1"/>
  <c r="E10" i="4"/>
  <c r="D10" i="4"/>
  <c r="E17" i="19"/>
  <c r="B24" i="4" s="1"/>
  <c r="B9" i="4" s="1"/>
  <c r="D8" i="4"/>
  <c r="G17" i="19"/>
  <c r="E24" i="4" s="1"/>
  <c r="D9" i="4"/>
  <c r="F7" i="4"/>
  <c r="G7" i="4"/>
  <c r="H7" i="4"/>
  <c r="D12" i="4"/>
  <c r="E12" i="4"/>
  <c r="F12" i="4"/>
  <c r="G12" i="4"/>
  <c r="H12" i="4"/>
  <c r="D17" i="4"/>
  <c r="E17" i="4"/>
  <c r="F17" i="4"/>
  <c r="G17" i="4"/>
  <c r="H17" i="4"/>
  <c r="F22" i="4"/>
  <c r="G22" i="4"/>
  <c r="H22" i="4"/>
  <c r="K17" i="19"/>
  <c r="I17" i="19"/>
  <c r="E8" i="4" s="1"/>
  <c r="B11" i="4"/>
  <c r="B10" i="4"/>
  <c r="B17" i="4"/>
  <c r="B12" i="4"/>
  <c r="C10" i="4"/>
  <c r="C12" i="4"/>
  <c r="C17" i="4"/>
  <c r="F17" i="19"/>
  <c r="C24" i="4" s="1"/>
  <c r="C9" i="4" s="1"/>
  <c r="J17" i="19"/>
  <c r="H17" i="19"/>
  <c r="B23" i="4" s="1"/>
  <c r="B8" i="4" s="1"/>
  <c r="E26" i="4" l="1"/>
  <c r="D26" i="4" s="1"/>
  <c r="E9" i="4"/>
  <c r="B22" i="4"/>
  <c r="B7" i="4"/>
  <c r="E22" i="4" l="1"/>
  <c r="D22" i="4"/>
  <c r="D11" i="4"/>
  <c r="D7" i="4" s="1"/>
  <c r="E11" i="4"/>
  <c r="E7" i="4" s="1"/>
  <c r="C8" i="4"/>
  <c r="C7" i="4" s="1"/>
  <c r="C22" i="4"/>
</calcChain>
</file>

<file path=xl/sharedStrings.xml><?xml version="1.0" encoding="utf-8"?>
<sst xmlns="http://schemas.openxmlformats.org/spreadsheetml/2006/main" count="80" uniqueCount="58">
  <si>
    <t>Всего:</t>
  </si>
  <si>
    <t>в т.ч. Федеральный бюджет</t>
  </si>
  <si>
    <t>Внебюджетные источники</t>
  </si>
  <si>
    <t>Капитальные вложения</t>
  </si>
  <si>
    <t>НИОКР</t>
  </si>
  <si>
    <t>Прочие расходы</t>
  </si>
  <si>
    <t>Количество созданных рабочих мест</t>
  </si>
  <si>
    <t>Источники и направления расходов</t>
  </si>
  <si>
    <t>Выполненные мероприятия</t>
  </si>
  <si>
    <t>Бюджет УР</t>
  </si>
  <si>
    <t>Местные бюджеты</t>
  </si>
  <si>
    <t xml:space="preserve">                 ОТЧЁТ О РЕАЛИЗАЦИИ                                                                                                                                                                                                                            </t>
  </si>
  <si>
    <t>(республиканский заказчик Программы (республиканский заказчик-координатор Программы)</t>
  </si>
  <si>
    <t>№</t>
  </si>
  <si>
    <t>Исполнитель (орган госвласти)</t>
  </si>
  <si>
    <t>Бюджет РФ</t>
  </si>
  <si>
    <t>План по программе</t>
  </si>
  <si>
    <t>План бюджет УР</t>
  </si>
  <si>
    <t>1.</t>
  </si>
  <si>
    <t>2.</t>
  </si>
  <si>
    <t>3.</t>
  </si>
  <si>
    <t>Итого</t>
  </si>
  <si>
    <t>Министерство сельского хозяйства и продовольствия Удмуртской республики</t>
  </si>
  <si>
    <t>Мероприятия Программы</t>
  </si>
  <si>
    <t>Форма №1</t>
  </si>
  <si>
    <t>(тыс. рублей)</t>
  </si>
  <si>
    <t xml:space="preserve">МСХиП УР </t>
  </si>
  <si>
    <t>Выпол  нено</t>
  </si>
  <si>
    <t>Количество реализуемых государственных контрактов</t>
  </si>
  <si>
    <t>Объем бюджетных расходов, реализуемых в рамках государственных конртактов</t>
  </si>
  <si>
    <t xml:space="preserve">Предусмотрено программой </t>
  </si>
  <si>
    <t xml:space="preserve">Предусмотрено бюджетом </t>
  </si>
  <si>
    <t xml:space="preserve">Выполнено </t>
  </si>
  <si>
    <t>Профинансировано (предельные объемы финансирования)</t>
  </si>
  <si>
    <t>Субсидии на возмещение затрат на приобретение сельскохозяйственной техники по выращиванию и уборке льна-долгунца</t>
  </si>
  <si>
    <t>Субсидии на возмещение затрат на реконструкцию и техническое перевооружение объектов переработки льна</t>
  </si>
  <si>
    <t>Субсидии на возмещение части затрат, связанных с производством льна-долгунца, льносеющим предприятиям</t>
  </si>
  <si>
    <t>4.</t>
  </si>
  <si>
    <t>Предоставление грантов на техническое перевооружение производства и переработки льна и реконструкцию объектов переработки льна</t>
  </si>
  <si>
    <t>тыс. руб.</t>
  </si>
  <si>
    <t>Оказание государственной поддержки из бюджета УР согласно постановлению Правительства Удмуртской Республики от 10 марта 2015 года № 95 "Об утверждении Положения о предоставлении субсидий в рамках реализации мероприятий ведомственной целевой программы "Развитие льняного комплекса Удмуртской Республики на 2015-2017 годы"</t>
  </si>
  <si>
    <t>Выполнено</t>
  </si>
  <si>
    <t>Выплачены субсидии на на возмещение части затрат на приобретение сельскохозяйственной техники по выращиванию и уборке льна-долгунца</t>
  </si>
  <si>
    <t>Ведомственная  целевая программа "Развитие льняного комплекса Удмуртской Республики на 2015 - 2017 годы"</t>
  </si>
  <si>
    <t>ведомственная целевой программы "Развитие льняного комплекса Удмуртской Республики на 2015-2017 годы"  в разрезе мероприятий</t>
  </si>
  <si>
    <t>Отчёт о реализаци целевых программ, реализуемых в Удмуртской Республике, по состоянию на 30.06.2016г.</t>
  </si>
  <si>
    <t>за январь - июнь 2016 года</t>
  </si>
  <si>
    <t>2016 год</t>
  </si>
  <si>
    <t>18732*3600</t>
  </si>
  <si>
    <t>Выплачены субсидии на производство льноволокна 2015 года</t>
  </si>
  <si>
    <t>Выплачены субсидии на производство 3,6 тыс. тонн льноволокна, выплачена кредиторская задолженность 2015 года (4252 тыс. руб.)</t>
  </si>
  <si>
    <t>Выплачены субсидии на на возмещение части затрат на приобретение сельскохозяйственной техники по выращиванию и уборке льна-долгунца, выплачена кредиторская задолженность 2015 года (691,5 тыс. руб.)</t>
  </si>
  <si>
    <t>Выплачена кредиторская задолженность 2015 года (1930,7 тыс. руб.)</t>
  </si>
  <si>
    <t>2630,2-2016год</t>
  </si>
  <si>
    <t>691,5-2015 год</t>
  </si>
  <si>
    <t>0-2016 год</t>
  </si>
  <si>
    <t>2895,6-2015 год</t>
  </si>
  <si>
    <t>Выплачена кредиторская задолженность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</si>
</sst>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Continuous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Continuous" vertical="center" wrapText="1"/>
    </xf>
    <xf numFmtId="164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/>
    <xf numFmtId="2" fontId="5" fillId="0" borderId="3" xfId="0" applyNumberFormat="1" applyFont="1" applyBorder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 applyAlignment="1">
      <alignment horizontal="right" vertical="top"/>
    </xf>
    <xf numFmtId="2" fontId="1" fillId="0" borderId="0" xfId="0" applyNumberFormat="1" applyFont="1" applyFill="1" applyBorder="1"/>
    <xf numFmtId="2" fontId="5" fillId="0" borderId="0" xfId="0" applyNumberFormat="1" applyFont="1" applyBorder="1"/>
    <xf numFmtId="0" fontId="8" fillId="0" borderId="3" xfId="0" applyFont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/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1" fillId="2" borderId="3" xfId="0" applyNumberFormat="1" applyFont="1" applyFill="1" applyBorder="1"/>
    <xf numFmtId="164" fontId="1" fillId="0" borderId="3" xfId="0" applyNumberFormat="1" applyFont="1" applyBorder="1"/>
    <xf numFmtId="164" fontId="1" fillId="0" borderId="3" xfId="0" applyNumberFormat="1" applyFont="1" applyFill="1" applyBorder="1"/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workbookViewId="0">
      <selection activeCell="I20" sqref="I20:I26"/>
    </sheetView>
  </sheetViews>
  <sheetFormatPr defaultRowHeight="12.75" x14ac:dyDescent="0.2"/>
  <cols>
    <col min="1" max="1" width="25.7109375" customWidth="1"/>
    <col min="2" max="2" width="10.85546875" customWidth="1"/>
    <col min="3" max="3" width="11.7109375" customWidth="1"/>
    <col min="4" max="4" width="9.7109375" customWidth="1"/>
    <col min="5" max="5" width="10.85546875" customWidth="1"/>
    <col min="6" max="7" width="8.140625" customWidth="1"/>
    <col min="8" max="8" width="10.7109375" customWidth="1"/>
    <col min="9" max="9" width="48.140625" customWidth="1"/>
  </cols>
  <sheetData>
    <row r="1" spans="1:9" ht="16.5" customHeight="1" x14ac:dyDescent="0.2">
      <c r="I1" s="23" t="s">
        <v>24</v>
      </c>
    </row>
    <row r="2" spans="1:9" ht="39.75" customHeight="1" x14ac:dyDescent="0.2">
      <c r="A2" s="3" t="s">
        <v>45</v>
      </c>
      <c r="B2" s="1"/>
      <c r="C2" s="1"/>
      <c r="D2" s="1"/>
      <c r="E2" s="1"/>
      <c r="F2" s="1"/>
      <c r="G2" s="1"/>
      <c r="H2" s="1"/>
      <c r="I2" s="1"/>
    </row>
    <row r="3" spans="1:9" ht="18" customHeight="1" x14ac:dyDescent="0.2">
      <c r="A3" s="4" t="s">
        <v>43</v>
      </c>
      <c r="B3" s="1"/>
      <c r="C3" s="1"/>
      <c r="D3" s="1"/>
      <c r="E3" s="1"/>
      <c r="F3" s="1"/>
      <c r="G3" s="1"/>
      <c r="H3" s="1"/>
      <c r="I3" s="1"/>
    </row>
    <row r="4" spans="1:9" ht="15.75" customHeight="1" x14ac:dyDescent="0.2">
      <c r="B4" s="5"/>
      <c r="C4" s="5"/>
      <c r="D4" s="5"/>
      <c r="E4" s="5"/>
      <c r="F4" s="5"/>
      <c r="G4" s="5"/>
      <c r="H4" s="5"/>
      <c r="I4" s="5" t="s">
        <v>25</v>
      </c>
    </row>
    <row r="5" spans="1:9" ht="15.75" customHeight="1" x14ac:dyDescent="0.2">
      <c r="A5" s="6"/>
      <c r="B5" s="48" t="s">
        <v>47</v>
      </c>
      <c r="C5" s="48"/>
      <c r="D5" s="48"/>
      <c r="E5" s="48"/>
      <c r="F5" s="49" t="s">
        <v>6</v>
      </c>
      <c r="G5" s="51" t="s">
        <v>28</v>
      </c>
      <c r="H5" s="51" t="s">
        <v>29</v>
      </c>
      <c r="I5" s="9" t="s">
        <v>8</v>
      </c>
    </row>
    <row r="6" spans="1:9" ht="89.25" customHeight="1" x14ac:dyDescent="0.2">
      <c r="A6" s="7" t="s">
        <v>7</v>
      </c>
      <c r="B6" s="28" t="s">
        <v>30</v>
      </c>
      <c r="C6" s="15" t="s">
        <v>31</v>
      </c>
      <c r="D6" s="15" t="s">
        <v>33</v>
      </c>
      <c r="E6" s="15" t="s">
        <v>32</v>
      </c>
      <c r="F6" s="50"/>
      <c r="G6" s="52"/>
      <c r="H6" s="52"/>
      <c r="I6" s="8"/>
    </row>
    <row r="7" spans="1:9" ht="17.25" customHeight="1" x14ac:dyDescent="0.25">
      <c r="A7" s="11" t="s">
        <v>0</v>
      </c>
      <c r="B7" s="29">
        <f t="shared" ref="B7:H7" si="0">B8+B9+B11+B10</f>
        <v>101477.4</v>
      </c>
      <c r="C7" s="16">
        <f t="shared" si="0"/>
        <v>108351.6</v>
      </c>
      <c r="D7" s="16">
        <f t="shared" si="0"/>
        <v>84533.2</v>
      </c>
      <c r="E7" s="16">
        <f t="shared" si="0"/>
        <v>82533.42</v>
      </c>
      <c r="F7" s="38">
        <f t="shared" si="0"/>
        <v>0</v>
      </c>
      <c r="G7" s="16">
        <f t="shared" si="0"/>
        <v>0</v>
      </c>
      <c r="H7" s="16">
        <f t="shared" si="0"/>
        <v>0</v>
      </c>
      <c r="I7" s="53" t="s">
        <v>40</v>
      </c>
    </row>
    <row r="8" spans="1:9" ht="17.25" customHeight="1" x14ac:dyDescent="0.2">
      <c r="A8" s="10" t="s">
        <v>1</v>
      </c>
      <c r="B8" s="27">
        <f>B23+B18+B13</f>
        <v>0</v>
      </c>
      <c r="C8" s="13">
        <f>C23+C18+C13</f>
        <v>0</v>
      </c>
      <c r="D8" s="13">
        <f>D23+D18+D13</f>
        <v>0</v>
      </c>
      <c r="E8" s="13">
        <f>E23+E18+E13</f>
        <v>0</v>
      </c>
      <c r="F8" s="12"/>
      <c r="G8" s="12"/>
      <c r="H8" s="12"/>
      <c r="I8" s="46"/>
    </row>
    <row r="9" spans="1:9" ht="18" customHeight="1" x14ac:dyDescent="0.2">
      <c r="A9" s="10" t="s">
        <v>9</v>
      </c>
      <c r="B9" s="27">
        <f t="shared" ref="B9:E11" si="1">B14+B19+B24</f>
        <v>17677.400000000001</v>
      </c>
      <c r="C9" s="27">
        <f t="shared" si="1"/>
        <v>24551.599999999999</v>
      </c>
      <c r="D9" s="37">
        <f t="shared" si="1"/>
        <v>18180.7</v>
      </c>
      <c r="E9" s="37">
        <f t="shared" si="1"/>
        <v>16180.92</v>
      </c>
      <c r="F9" s="12"/>
      <c r="G9" s="12"/>
      <c r="H9" s="12"/>
      <c r="I9" s="46"/>
    </row>
    <row r="10" spans="1:9" ht="18" customHeight="1" x14ac:dyDescent="0.2">
      <c r="A10" s="10" t="s">
        <v>10</v>
      </c>
      <c r="B10" s="27">
        <f t="shared" si="1"/>
        <v>0</v>
      </c>
      <c r="C10" s="13">
        <f t="shared" si="1"/>
        <v>0</v>
      </c>
      <c r="D10" s="37">
        <f t="shared" si="1"/>
        <v>0</v>
      </c>
      <c r="E10" s="37">
        <f>E15+E20+E25</f>
        <v>0</v>
      </c>
      <c r="F10" s="12"/>
      <c r="G10" s="12"/>
      <c r="H10" s="12"/>
      <c r="I10" s="46"/>
    </row>
    <row r="11" spans="1:9" ht="24" customHeight="1" x14ac:dyDescent="0.2">
      <c r="A11" s="10" t="s">
        <v>2</v>
      </c>
      <c r="B11" s="27">
        <f t="shared" si="1"/>
        <v>83800</v>
      </c>
      <c r="C11" s="27">
        <f t="shared" si="1"/>
        <v>83800</v>
      </c>
      <c r="D11" s="37">
        <f t="shared" si="1"/>
        <v>66352.5</v>
      </c>
      <c r="E11" s="37">
        <f>E16+E21+E26</f>
        <v>66352.5</v>
      </c>
      <c r="F11" s="12"/>
      <c r="G11" s="12"/>
      <c r="H11" s="12"/>
      <c r="I11" s="46"/>
    </row>
    <row r="12" spans="1:9" ht="18" customHeight="1" x14ac:dyDescent="0.25">
      <c r="A12" s="11" t="s">
        <v>3</v>
      </c>
      <c r="B12" s="29">
        <f t="shared" ref="B12:H12" si="2">B13+B14+B16+B15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46" t="s">
        <v>49</v>
      </c>
    </row>
    <row r="13" spans="1:9" ht="15.75" customHeight="1" x14ac:dyDescent="0.2">
      <c r="A13" s="10" t="s">
        <v>1</v>
      </c>
      <c r="B13" s="27"/>
      <c r="C13" s="27"/>
      <c r="D13" s="27"/>
      <c r="E13" s="13"/>
      <c r="F13" s="12"/>
      <c r="G13" s="12"/>
      <c r="H13" s="12"/>
      <c r="I13" s="46"/>
    </row>
    <row r="14" spans="1:9" ht="16.5" customHeight="1" x14ac:dyDescent="0.2">
      <c r="A14" s="10" t="s">
        <v>9</v>
      </c>
      <c r="B14" s="27"/>
      <c r="C14" s="27"/>
      <c r="D14" s="37"/>
      <c r="E14" s="37"/>
      <c r="F14" s="12"/>
      <c r="G14" s="12"/>
      <c r="H14" s="12"/>
      <c r="I14" s="46" t="s">
        <v>42</v>
      </c>
    </row>
    <row r="15" spans="1:9" ht="16.5" customHeight="1" x14ac:dyDescent="0.2">
      <c r="A15" s="10" t="s">
        <v>10</v>
      </c>
      <c r="B15" s="27"/>
      <c r="C15" s="13"/>
      <c r="D15" s="37"/>
      <c r="E15" s="37"/>
      <c r="F15" s="12"/>
      <c r="G15" s="12"/>
      <c r="H15" s="12"/>
      <c r="I15" s="46"/>
    </row>
    <row r="16" spans="1:9" ht="15.75" customHeight="1" x14ac:dyDescent="0.2">
      <c r="A16" s="10" t="s">
        <v>2</v>
      </c>
      <c r="B16" s="27"/>
      <c r="C16" s="27"/>
      <c r="D16" s="37"/>
      <c r="E16" s="37"/>
      <c r="F16" s="12"/>
      <c r="G16" s="12"/>
      <c r="H16" s="12"/>
      <c r="I16" s="46"/>
    </row>
    <row r="17" spans="1:9" ht="15" customHeight="1" x14ac:dyDescent="0.25">
      <c r="A17" s="11" t="s">
        <v>4</v>
      </c>
      <c r="B17" s="29">
        <f t="shared" ref="B17:H17" si="3">B18+B19+B21+B20</f>
        <v>0</v>
      </c>
      <c r="C17" s="16">
        <f t="shared" si="3"/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46" t="s">
        <v>57</v>
      </c>
    </row>
    <row r="18" spans="1:9" ht="15" customHeight="1" x14ac:dyDescent="0.2">
      <c r="A18" s="10" t="s">
        <v>1</v>
      </c>
      <c r="B18" s="27"/>
      <c r="C18" s="13"/>
      <c r="D18" s="13"/>
      <c r="E18" s="13"/>
      <c r="F18" s="12"/>
      <c r="G18" s="12"/>
      <c r="H18" s="12"/>
      <c r="I18" s="46"/>
    </row>
    <row r="19" spans="1:9" ht="15.75" customHeight="1" x14ac:dyDescent="0.2">
      <c r="A19" s="10" t="s">
        <v>9</v>
      </c>
      <c r="B19" s="27"/>
      <c r="C19" s="27"/>
      <c r="D19" s="13"/>
      <c r="E19" s="13"/>
      <c r="F19" s="12"/>
      <c r="G19" s="12"/>
      <c r="H19" s="12"/>
      <c r="I19" s="46"/>
    </row>
    <row r="20" spans="1:9" ht="15.75" customHeight="1" x14ac:dyDescent="0.2">
      <c r="A20" s="10" t="s">
        <v>10</v>
      </c>
      <c r="B20" s="27"/>
      <c r="C20" s="13"/>
      <c r="D20" s="13"/>
      <c r="E20" s="13"/>
      <c r="F20" s="12"/>
      <c r="G20" s="12"/>
      <c r="H20" s="12"/>
      <c r="I20" s="46"/>
    </row>
    <row r="21" spans="1:9" ht="15" customHeight="1" x14ac:dyDescent="0.2">
      <c r="A21" s="10" t="s">
        <v>2</v>
      </c>
      <c r="B21" s="27"/>
      <c r="C21" s="13"/>
      <c r="D21" s="13"/>
      <c r="E21" s="13"/>
      <c r="F21" s="12"/>
      <c r="G21" s="12"/>
      <c r="H21" s="12"/>
      <c r="I21" s="46"/>
    </row>
    <row r="22" spans="1:9" ht="15.75" customHeight="1" x14ac:dyDescent="0.25">
      <c r="A22" s="11" t="s">
        <v>5</v>
      </c>
      <c r="B22" s="29">
        <f t="shared" ref="B22:H22" si="4">B23+B24+B26+B25</f>
        <v>101477.4</v>
      </c>
      <c r="C22" s="16">
        <f t="shared" si="4"/>
        <v>108351.6</v>
      </c>
      <c r="D22" s="16">
        <f t="shared" si="4"/>
        <v>84533.2</v>
      </c>
      <c r="E22" s="16">
        <f t="shared" si="4"/>
        <v>82533.42</v>
      </c>
      <c r="F22" s="16">
        <f t="shared" si="4"/>
        <v>0</v>
      </c>
      <c r="G22" s="16">
        <f t="shared" si="4"/>
        <v>0</v>
      </c>
      <c r="H22" s="16">
        <f t="shared" si="4"/>
        <v>0</v>
      </c>
      <c r="I22" s="46"/>
    </row>
    <row r="23" spans="1:9" ht="15" customHeight="1" x14ac:dyDescent="0.2">
      <c r="A23" s="10" t="s">
        <v>1</v>
      </c>
      <c r="B23" s="27">
        <f>'Форма2 Лен'!H17</f>
        <v>0</v>
      </c>
      <c r="C23" s="27">
        <v>0</v>
      </c>
      <c r="D23" s="27">
        <v>0</v>
      </c>
      <c r="E23" s="13">
        <v>0</v>
      </c>
      <c r="F23" s="12"/>
      <c r="G23" s="12"/>
      <c r="H23" s="12"/>
      <c r="I23" s="46"/>
    </row>
    <row r="24" spans="1:9" ht="16.5" customHeight="1" x14ac:dyDescent="0.2">
      <c r="A24" s="10" t="s">
        <v>9</v>
      </c>
      <c r="B24" s="27">
        <f>'Форма2 Лен'!E17</f>
        <v>17677.400000000001</v>
      </c>
      <c r="C24" s="27">
        <f>'Форма2 Лен'!F17</f>
        <v>24551.599999999999</v>
      </c>
      <c r="D24" s="37">
        <v>18180.7</v>
      </c>
      <c r="E24" s="37">
        <f>'Форма2 Лен'!G17</f>
        <v>16180.92</v>
      </c>
      <c r="F24" s="12"/>
      <c r="G24" s="12"/>
      <c r="H24" s="12"/>
      <c r="I24" s="46"/>
    </row>
    <row r="25" spans="1:9" ht="15.75" customHeight="1" x14ac:dyDescent="0.2">
      <c r="A25" s="10" t="s">
        <v>10</v>
      </c>
      <c r="B25" s="27"/>
      <c r="C25" s="27"/>
      <c r="D25" s="27"/>
      <c r="E25" s="13"/>
      <c r="F25" s="12"/>
      <c r="G25" s="12"/>
      <c r="H25" s="12"/>
      <c r="I25" s="46"/>
    </row>
    <row r="26" spans="1:9" ht="15.75" customHeight="1" x14ac:dyDescent="0.2">
      <c r="A26" s="10" t="s">
        <v>2</v>
      </c>
      <c r="B26" s="27">
        <f>'Форма2 Лен'!L17</f>
        <v>83800</v>
      </c>
      <c r="C26" s="27">
        <f>B26</f>
        <v>83800</v>
      </c>
      <c r="D26" s="37">
        <f>E26</f>
        <v>66352.5</v>
      </c>
      <c r="E26" s="37">
        <f>'Форма2 Лен'!M17</f>
        <v>66352.5</v>
      </c>
      <c r="F26" s="12"/>
      <c r="G26" s="12"/>
      <c r="H26" s="12"/>
      <c r="I26" s="47"/>
    </row>
    <row r="27" spans="1:9" x14ac:dyDescent="0.2">
      <c r="A27" s="2"/>
      <c r="B27" s="2"/>
      <c r="C27" s="2"/>
      <c r="D27" s="2"/>
      <c r="E27" s="2"/>
      <c r="F27" s="2"/>
      <c r="G27" s="2"/>
      <c r="H27" s="2"/>
      <c r="I27" s="14"/>
    </row>
    <row r="28" spans="1:9" x14ac:dyDescent="0.2">
      <c r="A28" s="2"/>
      <c r="B28" s="2"/>
      <c r="C28" s="2"/>
      <c r="D28" s="2"/>
      <c r="E28" s="2"/>
      <c r="F28" s="2"/>
      <c r="G28" s="2"/>
      <c r="H28" s="2"/>
      <c r="I28" s="14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14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14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14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/>
      <c r="C37" s="2"/>
      <c r="D37" s="2"/>
      <c r="E37" s="2"/>
      <c r="F37" s="2"/>
      <c r="G37" s="2"/>
      <c r="H37" s="2"/>
      <c r="I37" s="2"/>
    </row>
  </sheetData>
  <mergeCells count="9">
    <mergeCell ref="I20:I26"/>
    <mergeCell ref="I17:I19"/>
    <mergeCell ref="I14:I16"/>
    <mergeCell ref="I12:I13"/>
    <mergeCell ref="B5:E5"/>
    <mergeCell ref="F5:F6"/>
    <mergeCell ref="G5:G6"/>
    <mergeCell ref="H5:H6"/>
    <mergeCell ref="I7:I11"/>
  </mergeCells>
  <phoneticPr fontId="0" type="noConversion"/>
  <pageMargins left="0.59055118110236227" right="0.23622047244094491" top="0.62992125984251968" bottom="0.39370078740157483" header="0.15748031496062992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view="pageBreakPreview" zoomScale="85" zoomScaleNormal="75" workbookViewId="0">
      <pane xSplit="3" ySplit="12" topLeftCell="D13" activePane="bottomRight" state="frozen"/>
      <selection activeCell="A5" sqref="A5:M5"/>
      <selection pane="topRight" activeCell="A5" sqref="A5:M5"/>
      <selection pane="bottomLeft" activeCell="A5" sqref="A5:M5"/>
      <selection pane="bottomRight" activeCell="A20" sqref="A20:XFD20"/>
    </sheetView>
  </sheetViews>
  <sheetFormatPr defaultRowHeight="12.75" x14ac:dyDescent="0.2"/>
  <cols>
    <col min="1" max="1" width="2.85546875" customWidth="1"/>
    <col min="2" max="2" width="21.42578125" customWidth="1"/>
    <col min="3" max="3" width="9.7109375" customWidth="1"/>
    <col min="4" max="4" width="27" customWidth="1"/>
    <col min="5" max="5" width="8.7109375" customWidth="1"/>
    <col min="6" max="6" width="9.7109375" bestFit="1" customWidth="1"/>
    <col min="7" max="7" width="9.28515625" customWidth="1"/>
    <col min="8" max="8" width="9.7109375" customWidth="1"/>
    <col min="9" max="9" width="8.7109375" customWidth="1"/>
    <col min="10" max="10" width="7.5703125" customWidth="1"/>
    <col min="11" max="11" width="6.5703125" customWidth="1"/>
    <col min="12" max="12" width="10.140625" customWidth="1"/>
    <col min="13" max="13" width="10.42578125" customWidth="1"/>
    <col min="14" max="16" width="0" hidden="1" customWidth="1"/>
    <col min="17" max="17" width="9.28515625" hidden="1" customWidth="1"/>
    <col min="18" max="18" width="0" hidden="1" customWidth="1"/>
  </cols>
  <sheetData>
    <row r="1" spans="1:17" s="2" customFormat="1" x14ac:dyDescent="0.2"/>
    <row r="2" spans="1:17" s="2" customFormat="1" x14ac:dyDescent="0.2"/>
    <row r="3" spans="1:17" s="2" customFormat="1" ht="14.25" customHeight="1" x14ac:dyDescent="0.2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32"/>
    </row>
    <row r="4" spans="1:17" s="2" customFormat="1" ht="20.25" customHeight="1" x14ac:dyDescent="0.2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32"/>
    </row>
    <row r="5" spans="1:17" s="2" customFormat="1" ht="14.25" customHeight="1" x14ac:dyDescent="0.2">
      <c r="A5" s="62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32"/>
    </row>
    <row r="6" spans="1:17" s="2" customFormat="1" ht="15.75" customHeight="1" x14ac:dyDescent="0.2">
      <c r="A6" s="63" t="s">
        <v>22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33"/>
    </row>
    <row r="7" spans="1:17" s="2" customFormat="1" ht="16.5" customHeight="1" x14ac:dyDescent="0.2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34"/>
    </row>
    <row r="8" spans="1:17" s="2" customFormat="1" x14ac:dyDescent="0.2"/>
    <row r="9" spans="1:17" s="2" customFormat="1" x14ac:dyDescent="0.2">
      <c r="L9" s="61" t="s">
        <v>39</v>
      </c>
      <c r="M9" s="61"/>
    </row>
    <row r="10" spans="1:17" s="2" customFormat="1" ht="20.25" customHeight="1" x14ac:dyDescent="0.2">
      <c r="A10" s="54" t="s">
        <v>13</v>
      </c>
      <c r="B10" s="48" t="s">
        <v>23</v>
      </c>
      <c r="C10" s="48" t="s">
        <v>14</v>
      </c>
      <c r="D10" s="48" t="s">
        <v>8</v>
      </c>
      <c r="E10" s="54" t="s">
        <v>47</v>
      </c>
      <c r="F10" s="54"/>
      <c r="G10" s="54"/>
      <c r="H10" s="54"/>
      <c r="I10" s="54"/>
      <c r="J10" s="54"/>
      <c r="K10" s="54"/>
      <c r="L10" s="54"/>
      <c r="M10" s="54"/>
      <c r="N10" s="21"/>
    </row>
    <row r="11" spans="1:17" s="2" customFormat="1" ht="27.75" customHeight="1" x14ac:dyDescent="0.2">
      <c r="A11" s="54"/>
      <c r="B11" s="56"/>
      <c r="C11" s="56"/>
      <c r="D11" s="57"/>
      <c r="E11" s="48" t="s">
        <v>9</v>
      </c>
      <c r="F11" s="48"/>
      <c r="G11" s="48"/>
      <c r="H11" s="48" t="s">
        <v>15</v>
      </c>
      <c r="I11" s="48"/>
      <c r="J11" s="48" t="s">
        <v>10</v>
      </c>
      <c r="K11" s="48"/>
      <c r="L11" s="48" t="s">
        <v>2</v>
      </c>
      <c r="M11" s="48"/>
      <c r="N11" s="35"/>
    </row>
    <row r="12" spans="1:17" s="2" customFormat="1" ht="38.25" x14ac:dyDescent="0.2">
      <c r="A12" s="54"/>
      <c r="B12" s="56"/>
      <c r="C12" s="56"/>
      <c r="D12" s="57"/>
      <c r="E12" s="30" t="s">
        <v>16</v>
      </c>
      <c r="F12" s="17" t="s">
        <v>17</v>
      </c>
      <c r="G12" s="17" t="s">
        <v>27</v>
      </c>
      <c r="H12" s="30" t="s">
        <v>16</v>
      </c>
      <c r="I12" s="17" t="s">
        <v>27</v>
      </c>
      <c r="J12" s="17" t="s">
        <v>16</v>
      </c>
      <c r="K12" s="17" t="s">
        <v>27</v>
      </c>
      <c r="L12" s="30" t="s">
        <v>16</v>
      </c>
      <c r="M12" s="41" t="s">
        <v>41</v>
      </c>
      <c r="N12" s="35"/>
    </row>
    <row r="13" spans="1:17" s="2" customFormat="1" ht="67.5" customHeight="1" x14ac:dyDescent="0.2">
      <c r="A13" s="18" t="s">
        <v>18</v>
      </c>
      <c r="B13" s="26" t="s">
        <v>36</v>
      </c>
      <c r="C13" s="58" t="s">
        <v>26</v>
      </c>
      <c r="D13" s="26" t="s">
        <v>50</v>
      </c>
      <c r="E13" s="44">
        <v>7300</v>
      </c>
      <c r="F13" s="43">
        <f>7300+4252</f>
        <v>11552</v>
      </c>
      <c r="G13" s="45">
        <f>7300+4251.982</f>
        <v>11551.982</v>
      </c>
      <c r="H13" s="19"/>
      <c r="I13" s="36"/>
      <c r="J13" s="19"/>
      <c r="K13" s="19"/>
      <c r="L13" s="44">
        <v>59500</v>
      </c>
      <c r="M13" s="43">
        <f>Q13</f>
        <v>60135.199999999997</v>
      </c>
      <c r="N13" s="22"/>
      <c r="O13" s="2" t="s">
        <v>48</v>
      </c>
      <c r="P13" s="42"/>
      <c r="Q13" s="2">
        <f>(18732*3600-7300000)/1000</f>
        <v>60135.199999999997</v>
      </c>
    </row>
    <row r="14" spans="1:17" s="2" customFormat="1" ht="99.75" customHeight="1" x14ac:dyDescent="0.2">
      <c r="A14" s="18" t="s">
        <v>19</v>
      </c>
      <c r="B14" s="26" t="s">
        <v>34</v>
      </c>
      <c r="C14" s="59"/>
      <c r="D14" s="39" t="s">
        <v>51</v>
      </c>
      <c r="E14" s="44">
        <v>4300</v>
      </c>
      <c r="F14" s="43">
        <f>4300+691.5</f>
        <v>4991.5</v>
      </c>
      <c r="G14" s="45">
        <f>2006.75+691.5</f>
        <v>2698.25</v>
      </c>
      <c r="H14" s="19"/>
      <c r="I14" s="36"/>
      <c r="J14" s="19"/>
      <c r="K14" s="19"/>
      <c r="L14" s="44">
        <v>7200</v>
      </c>
      <c r="M14" s="43">
        <f>2630.2+691.5</f>
        <v>3321.7</v>
      </c>
      <c r="N14" s="22"/>
      <c r="O14" s="2" t="s">
        <v>53</v>
      </c>
      <c r="Q14" s="2" t="s">
        <v>54</v>
      </c>
    </row>
    <row r="15" spans="1:17" s="2" customFormat="1" ht="56.25" customHeight="1" x14ac:dyDescent="0.2">
      <c r="A15" s="18" t="s">
        <v>20</v>
      </c>
      <c r="B15" s="26" t="s">
        <v>35</v>
      </c>
      <c r="C15" s="59"/>
      <c r="D15" s="39" t="s">
        <v>52</v>
      </c>
      <c r="E15" s="44">
        <v>6077.4</v>
      </c>
      <c r="F15" s="43">
        <f>6077.4+1930.7</f>
        <v>8008.0999999999995</v>
      </c>
      <c r="G15" s="45">
        <v>1930.6880000000001</v>
      </c>
      <c r="H15" s="19"/>
      <c r="I15" s="36"/>
      <c r="J15" s="19"/>
      <c r="K15" s="19"/>
      <c r="L15" s="44">
        <v>17100</v>
      </c>
      <c r="M15" s="43">
        <f>2895.6</f>
        <v>2895.6</v>
      </c>
      <c r="N15" s="22"/>
      <c r="O15" s="2" t="s">
        <v>55</v>
      </c>
      <c r="Q15" s="2" t="s">
        <v>56</v>
      </c>
    </row>
    <row r="16" spans="1:17" s="2" customFormat="1" ht="69.75" customHeight="1" x14ac:dyDescent="0.2">
      <c r="A16" s="18" t="s">
        <v>37</v>
      </c>
      <c r="B16" s="26" t="s">
        <v>38</v>
      </c>
      <c r="C16" s="60"/>
      <c r="D16" s="39"/>
      <c r="E16" s="44"/>
      <c r="F16" s="43"/>
      <c r="G16" s="45"/>
      <c r="H16" s="19"/>
      <c r="I16" s="36"/>
      <c r="J16" s="19"/>
      <c r="K16" s="19"/>
      <c r="L16" s="44"/>
      <c r="M16" s="43"/>
      <c r="N16" s="22"/>
    </row>
    <row r="17" spans="1:14" s="2" customFormat="1" ht="21.75" customHeight="1" x14ac:dyDescent="0.2">
      <c r="A17" s="54" t="s">
        <v>21</v>
      </c>
      <c r="B17" s="54"/>
      <c r="C17" s="10"/>
      <c r="D17" s="10"/>
      <c r="E17" s="43">
        <f>SUM(E13:E16)</f>
        <v>17677.400000000001</v>
      </c>
      <c r="F17" s="45">
        <f t="shared" ref="F17:K17" si="0">SUM(F13:F16)</f>
        <v>24551.599999999999</v>
      </c>
      <c r="G17" s="44">
        <f t="shared" si="0"/>
        <v>16180.92</v>
      </c>
      <c r="H17" s="20">
        <f t="shared" si="0"/>
        <v>0</v>
      </c>
      <c r="I17" s="40">
        <f t="shared" si="0"/>
        <v>0</v>
      </c>
      <c r="J17" s="19">
        <f t="shared" si="0"/>
        <v>0</v>
      </c>
      <c r="K17" s="19">
        <f t="shared" si="0"/>
        <v>0</v>
      </c>
      <c r="L17" s="43">
        <f>L13+L14+L15</f>
        <v>83800</v>
      </c>
      <c r="M17" s="43">
        <f>M13+M14+M15</f>
        <v>66352.5</v>
      </c>
      <c r="N17" s="22"/>
    </row>
    <row r="18" spans="1:14" s="2" customFormat="1" ht="12" customHeight="1" x14ac:dyDescent="0.2">
      <c r="A18" s="21"/>
      <c r="B18" s="21"/>
      <c r="C18" s="14"/>
      <c r="D18" s="14"/>
      <c r="E18" s="22"/>
      <c r="F18" s="22"/>
      <c r="G18" s="22"/>
      <c r="H18" s="25"/>
      <c r="I18" s="14"/>
      <c r="J18" s="22"/>
      <c r="K18" s="14"/>
      <c r="L18" s="22"/>
      <c r="M18" s="22"/>
      <c r="N18" s="22"/>
    </row>
    <row r="19" spans="1:14" x14ac:dyDescent="0.2">
      <c r="H19" s="24"/>
    </row>
    <row r="20" spans="1:14" s="2" customFormat="1" ht="15.75" x14ac:dyDescent="0.25">
      <c r="D20" s="31"/>
      <c r="E20" s="31"/>
      <c r="F20" s="31"/>
      <c r="G20" s="31"/>
      <c r="H20" s="31"/>
      <c r="I20" s="31"/>
      <c r="J20" s="31"/>
      <c r="K20" s="31"/>
    </row>
    <row r="21" spans="1:14" s="2" customFormat="1" ht="15.75" x14ac:dyDescent="0.25">
      <c r="D21" s="31"/>
      <c r="E21" s="31"/>
      <c r="F21" s="31"/>
      <c r="G21" s="31"/>
      <c r="H21" s="31"/>
      <c r="I21" s="31"/>
      <c r="J21" s="31"/>
      <c r="K21" s="31"/>
    </row>
  </sheetData>
  <mergeCells count="17">
    <mergeCell ref="A3:M3"/>
    <mergeCell ref="A4:M4"/>
    <mergeCell ref="A5:M5"/>
    <mergeCell ref="A6:M6"/>
    <mergeCell ref="A17:B17"/>
    <mergeCell ref="A7:M7"/>
    <mergeCell ref="A10:A12"/>
    <mergeCell ref="B10:B12"/>
    <mergeCell ref="C10:C12"/>
    <mergeCell ref="D10:D12"/>
    <mergeCell ref="E10:M10"/>
    <mergeCell ref="E11:G11"/>
    <mergeCell ref="H11:I11"/>
    <mergeCell ref="J11:K11"/>
    <mergeCell ref="C13:C16"/>
    <mergeCell ref="L11:M11"/>
    <mergeCell ref="L9:M9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Форма1 Лен</vt:lpstr>
      <vt:lpstr>Форма2 Лен</vt:lpstr>
      <vt:lpstr>Лист1</vt:lpstr>
      <vt:lpstr>'Форма1 Лен'!Область_печати</vt:lpstr>
      <vt:lpstr>'Форма2 Лен'!Область_печати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Касимова Гузель Юрьевна</cp:lastModifiedBy>
  <cp:lastPrinted>2016-03-21T12:53:57Z</cp:lastPrinted>
  <dcterms:created xsi:type="dcterms:W3CDTF">1996-10-08T23:32:33Z</dcterms:created>
  <dcterms:modified xsi:type="dcterms:W3CDTF">2016-08-30T12:34:18Z</dcterms:modified>
</cp:coreProperties>
</file>