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4805" windowHeight="7710" activeTab="2"/>
  </bookViews>
  <sheets>
    <sheet name="ФОРМА 1" sheetId="1" r:id="rId1"/>
    <sheet name="ФОРМА 4" sheetId="2" r:id="rId2"/>
    <sheet name="ФОРМА 5" sheetId="3" r:id="rId3"/>
  </sheets>
  <definedNames>
    <definedName name="_xlnm.Print_Titles" localSheetId="0">'ФОРМА 1'!$9:$10</definedName>
    <definedName name="_xlnm.Print_Titles" localSheetId="2">'ФОРМА 5'!$7:$9</definedName>
    <definedName name="_xlnm.Print_Area" localSheetId="0">'ФОРМА 1'!$A$1:$O$166</definedName>
    <definedName name="_xlnm.Print_Area" localSheetId="1">'ФОРМА 4'!$A$1:$N$18</definedName>
    <definedName name="_xlnm.Print_Area" localSheetId="2">'ФОРМА 5'!$A$1:$J$86</definedName>
  </definedNames>
  <calcPr fullCalcOnLoad="1"/>
</workbook>
</file>

<file path=xl/sharedStrings.xml><?xml version="1.0" encoding="utf-8"?>
<sst xmlns="http://schemas.openxmlformats.org/spreadsheetml/2006/main" count="1361" uniqueCount="435">
  <si>
    <t>242, 244, 612</t>
  </si>
  <si>
    <t>882</t>
  </si>
  <si>
    <t>881</t>
  </si>
  <si>
    <t>890</t>
  </si>
  <si>
    <t>855</t>
  </si>
  <si>
    <t>04 05</t>
  </si>
  <si>
    <t>810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</si>
  <si>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</si>
  <si>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</si>
  <si>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Предоставление субсидий на приобретение средств химизации (минеральных удобрений и пестицидов)</t>
  </si>
  <si>
    <t>611</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</si>
  <si>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</si>
  <si>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</si>
  <si>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Поддержка начинающих фермеров</t>
  </si>
  <si>
    <t>Развитие семейных животноводческих ферм</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</si>
  <si>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</si>
  <si>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05 02</t>
  </si>
  <si>
    <t>10 03</t>
  </si>
  <si>
    <t>10 01</t>
  </si>
  <si>
    <t>244, 612</t>
  </si>
  <si>
    <t>Денежная компенсация расходов по оплате жилых помещений и коммунальных услуг (отопление, освещение) работникам, государственных учреждений Удмуртской Республики проживающим и работающим в сельских населенных пунктах, рабочих поселках и поселках городского типа</t>
  </si>
  <si>
    <t>321</t>
  </si>
  <si>
    <t>05 03</t>
  </si>
  <si>
    <t>612</t>
  </si>
  <si>
    <t>09 09</t>
  </si>
  <si>
    <t xml:space="preserve">121, 242, 244, 852 </t>
  </si>
  <si>
    <t>612, 851</t>
  </si>
  <si>
    <t>241</t>
  </si>
  <si>
    <t>Развитие сельского хозяйства и регулирования рынков сельскохозяйственной продукции, сырья и продовольствия на 2013-2020 годы</t>
  </si>
  <si>
    <t>0405</t>
  </si>
  <si>
    <t>Поддержка малых форм хозяйствования</t>
  </si>
  <si>
    <t>Техническая и технологическая модернизация, инновационное развитие</t>
  </si>
  <si>
    <t>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t>
  </si>
  <si>
    <t>Ежемесячная доплата к трудовой пенсии руководителям сельскохозяйственных организаций</t>
  </si>
  <si>
    <t>Обеспечение эпизоотического, ветеринарно – санитарного благополучия</t>
  </si>
  <si>
    <t>Главное управление ветеринарии Удмуртской Республики</t>
  </si>
  <si>
    <t>Выполнение государственной работы "Обеспечение на территории Удмуртской Республики эпизоотического и ветеринарно-санитарного благополучия по заразным, в том числе особо опасным болезням животных, птиц, рыб, пчёл"</t>
  </si>
  <si>
    <t>Оказание государственной услуги  "Профилактика, ликвидация, дезинсекция, дезинфекция, дератизация по заразным, в том числе особо опасным болезням животных, птиц, рыб"</t>
  </si>
  <si>
    <t>Оказание государственной услуги "Лабораторные исследования по заразным, в том числе особо опасным болезням животных, птиц, рыб"</t>
  </si>
  <si>
    <t>Республиканская целевая программа "Профилактика и ликвидация заболевания бешенством в Удмуртской Республике на 2011-2013 годы"</t>
  </si>
  <si>
    <t>Министерство здравоохранения Удмуртской Республики</t>
  </si>
  <si>
    <t>Отстрел диких плотоядных животных</t>
  </si>
  <si>
    <t>Приобретение лабораторного диагностического оборудования, автотранспорта, горюче - смазочных материалов</t>
  </si>
  <si>
    <t>Профилактическая иммунизация против бешенства специалистов, входящих в контингент повышенного риска инфицирования</t>
  </si>
  <si>
    <t>09</t>
  </si>
  <si>
    <t>10</t>
  </si>
  <si>
    <t>Республиканская целевая программа "Предотвращение заноса и распространения вируса африканской чумы свиней на территории Удмуртской Республики на 2013-2017 годы"</t>
  </si>
  <si>
    <t>11</t>
  </si>
  <si>
    <t>Ведомственная целевая программа "Развитие и укрепление материально-технической базы государственной ветеринарной службы Удмуртской Республики на 2011 - 2013 годы"</t>
  </si>
  <si>
    <t>Реализация установленных полномочий (функций) Главным управлением ветеринарии Удмуртской Республики</t>
  </si>
  <si>
    <t>13</t>
  </si>
  <si>
    <t>Реализация установленных полномочий (функций) Министерством сельского хозяйства и продовольствия Удмуртской Республики</t>
  </si>
  <si>
    <t>Реализация установленных полномочий (функций) Государственной инспекцией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t>
  </si>
  <si>
    <t>Научно-исследовательские работы по заказу Министерства сельского хозяйства и продовольствия Удмуртской Республики</t>
  </si>
  <si>
    <t>Мероприятия по проведению конкурсов, смотров, семинаров и совещаний</t>
  </si>
  <si>
    <t>Укрепление материально-технической базы государственных учреждений</t>
  </si>
  <si>
    <t>ГП</t>
  </si>
  <si>
    <t>ОМ</t>
  </si>
  <si>
    <t>М</t>
  </si>
  <si>
    <t>ГРБС</t>
  </si>
  <si>
    <t>ЦС</t>
  </si>
  <si>
    <t>ВР</t>
  </si>
  <si>
    <t>Код бюджетной классификации</t>
  </si>
  <si>
    <t>530</t>
  </si>
  <si>
    <t>02</t>
  </si>
  <si>
    <t>01</t>
  </si>
  <si>
    <t>03</t>
  </si>
  <si>
    <t>04</t>
  </si>
  <si>
    <t>Создание условий для реализации государственной программы</t>
  </si>
  <si>
    <t>121, 122, 242, 244, 852</t>
  </si>
  <si>
    <t>Пп</t>
  </si>
  <si>
    <t>РЗ, Пр</t>
  </si>
  <si>
    <t>Всего</t>
  </si>
  <si>
    <t xml:space="preserve">Всего </t>
  </si>
  <si>
    <t>Министерство строительства, архитектуры и жилищной политики Удмуртской Республики</t>
  </si>
  <si>
    <t>833</t>
  </si>
  <si>
    <t>Наименование государственной программы</t>
  </si>
  <si>
    <t>Ответственный исполнитель государственной программы</t>
  </si>
  <si>
    <t>12</t>
  </si>
  <si>
    <t>04 12</t>
  </si>
  <si>
    <t>Уплата налога на имущество организаций, земельного налога</t>
  </si>
  <si>
    <t>851</t>
  </si>
  <si>
    <t>244</t>
  </si>
  <si>
    <t>242</t>
  </si>
  <si>
    <t>Наименование государственной программы, подпрограммы, основного мероприятия, мероприятия</t>
  </si>
  <si>
    <t>Ответственный исполнитель, соисполнитель</t>
  </si>
  <si>
    <t>Ответственный исполнитель</t>
  </si>
  <si>
    <t>Код аналитической программной классификации</t>
  </si>
  <si>
    <t>№ п/п</t>
  </si>
  <si>
    <t>Наименование целевого показателя (индикатора)</t>
  </si>
  <si>
    <t>Единица измерения</t>
  </si>
  <si>
    <t>Подпрограмма "Создание условий для реализации государственной программы"</t>
  </si>
  <si>
    <t>%</t>
  </si>
  <si>
    <t>Уровень выполнения значений целевых показателей (индикаторов) государственной программы</t>
  </si>
  <si>
    <t>05</t>
  </si>
  <si>
    <t>06</t>
  </si>
  <si>
    <t>07</t>
  </si>
  <si>
    <t>08</t>
  </si>
  <si>
    <t xml:space="preserve">Развитие сельского хозяйства и регулирования рынков сельскохозяйственной продукции, сырья и продовольствия на 2013-2020 годы </t>
  </si>
  <si>
    <t>Министерство сельского хозяйства и продовольствия Удмуртской Республики</t>
  </si>
  <si>
    <t>Государственная программа "Развитие сельского хозяйства и регулирования рынков сельскохозяйственной продукции, сырья и продовольствия" на 2013-2020 годы</t>
  </si>
  <si>
    <t>Индекс производства продукции сельского хозяйства в хозяйствах всех категорий 
(в сопоставимых ценах)</t>
  </si>
  <si>
    <t>Индекс производства продукции растениеводства в хозяйствах всех категорий (в сопоставимых ценах)</t>
  </si>
  <si>
    <t>Индекс производства продукции животноводства в хозяйствах всех категорий (в сопоставимых ценах)</t>
  </si>
  <si>
    <t>Индекс производства пищевых продуктов, включая напитки (в сопоставимых ценах)</t>
  </si>
  <si>
    <t>Индекс физического объема инвестиций в основной капитал сельского хозяйства</t>
  </si>
  <si>
    <t>Рентабельность сельскохозяйственных организаций</t>
  </si>
  <si>
    <t>Подпрограмма "Развитие подотрасли растениеводства, переработки и реализации продукции растениеводства"</t>
  </si>
  <si>
    <t>Производство продукции растениеводства в хозяйствах всех категорий:</t>
  </si>
  <si>
    <t>тыс. гектаров</t>
  </si>
  <si>
    <t>Производство муки из зерновых культур, овощных и других растительных культур</t>
  </si>
  <si>
    <t>Производство крупы</t>
  </si>
  <si>
    <t>Производство хлебобулочных изделий диетических и обогащенных микронутриентами</t>
  </si>
  <si>
    <t>Подпрограмма "Развитие подотрасли животноводства, переработки и реализации продукции животноводства"</t>
  </si>
  <si>
    <t>Производство скота и птицы на убой в хозяйствах всех категорий (в живом весе)</t>
  </si>
  <si>
    <t>Производство молока в хозяйствах всех категорий</t>
  </si>
  <si>
    <t>Производство сыров и сырных продуктов</t>
  </si>
  <si>
    <t>Производство масла сливочного</t>
  </si>
  <si>
    <t>Количество крестьянских (фермерских) хозяйств, начинающих фермеров, осуществивших проекты создания и развития своих хозяйств с помощью государственной поддержки</t>
  </si>
  <si>
    <t>единиц</t>
  </si>
  <si>
    <t>Площадь земельных участков, оформленных в собственность крестьянскими (фермерскими) хозяйствами</t>
  </si>
  <si>
    <t>Подпрограмма "Поддержка малых форм хозяйствования"</t>
  </si>
  <si>
    <t>Рост применения биологических средств защиты растений и микробиологических удобрений в растениеводстве</t>
  </si>
  <si>
    <t>Удельный вес отходов сельскохозяйственного производства, переработанных методами биотехнологии</t>
  </si>
  <si>
    <t>тыс.кв. метров</t>
  </si>
  <si>
    <t>тыс. мест</t>
  </si>
  <si>
    <t>человек</t>
  </si>
  <si>
    <t>Доля муниципальных органов управления агропромышленного комплекса, использующих государственные информационные ресурсы в сферах обеспечения продовольственной безопасности и управления агропромышленным комплексом Удмуртской Республики</t>
  </si>
  <si>
    <t>Государственная поддержка кредитования крестьянских (фермерских) хозяйств, граждан, ведущих личное подсобное хозяйство, сельскохозяйственных потребительских кооперативов</t>
  </si>
  <si>
    <t>тыс. га</t>
  </si>
  <si>
    <t>% к 2010 году</t>
  </si>
  <si>
    <t>руб.</t>
  </si>
  <si>
    <t>Улучшение жилищных условий сельского населения и обеспечение жильем молодых семей, молодых специалистов</t>
  </si>
  <si>
    <t>Уплата налога на имущество организаций Государственной инспекцией по надзору за техническим состоянием самоходных машин и других видов техники при Министерстве сельского хозяйства и продовольствия Удмуртской Республики</t>
  </si>
  <si>
    <t>Уплата налога на имущество организаций Главным управлением ветеринарии и подведомственными государственными учреждениями</t>
  </si>
  <si>
    <t>Уплата земельного налога Главным управлением ветеринарии и подведомственными государственными учреждениями</t>
  </si>
  <si>
    <t>Уплата налога на имущество организаций Министерством сельского хозяйства и продовольствия Удмуртской Республики и подведомственными государственными учреждениями</t>
  </si>
  <si>
    <t>Уплата земельного налога Министерством сельского хозяйства и продовольствия Удмуртской Республики и подведомственными государственными учреждениями</t>
  </si>
  <si>
    <t>1а</t>
  </si>
  <si>
    <t>1б</t>
  </si>
  <si>
    <t>1в</t>
  </si>
  <si>
    <t>тыс. тонн</t>
  </si>
  <si>
    <t>млн. руб.</t>
  </si>
  <si>
    <t>Доля руководителей государственных учреждений, подведомственных Министерству сельского хозяйства и продовольствия Удмуртской Республики, Главному управлению ветеринарии Удмуртской Республики, с которыми заключены эффективные контракты</t>
  </si>
  <si>
    <t>Оказание несвязанной поддержки сельскохозяйственным товаропроизводителям в области растениеводства</t>
  </si>
  <si>
    <t>1с</t>
  </si>
  <si>
    <t>овощи</t>
  </si>
  <si>
    <t>тыс.тонн</t>
  </si>
  <si>
    <t>Государственная поддержка направленная на сохранение плодородия почв Удмуртской Республики</t>
  </si>
  <si>
    <t>Государственная поддержка развития отрасли овцеводства в Удмуртской Республике</t>
  </si>
  <si>
    <t xml:space="preserve">Государственная поддержка, направленная на предотвращение заноса и распостранения вируса африканской чумы свиней на территории Удмуртской Республики </t>
  </si>
  <si>
    <t>Государственная поддержка, направленная на профилактику и ликвидацию заболеваний бешенством в Удмуртской Республике</t>
  </si>
  <si>
    <t>Государственная поддержка обеспечения безопасности сибиреязвенных скотомогильников и бесхозяйных захоронений павших животных на территории Удмуртской Республики</t>
  </si>
  <si>
    <t>Республиканская целевая программа "О мерах по обеспечению безопасности сибиреязвенных скотомогильников и бесхозяйных захоронений павших животных на территории Удмуртской Республики на 2013-2016 годы"</t>
  </si>
  <si>
    <t>в том числе овощи защищенного грунта, сельскохозяйственные организации</t>
  </si>
  <si>
    <t>Подпрограмма "Устойчивое развитие сельских  территорий "</t>
  </si>
  <si>
    <t>Ввод (приобретение) жилья для граждан, проживающих в сельской местности, всего</t>
  </si>
  <si>
    <t>в том числе для молодых семей и молодых специалистов</t>
  </si>
  <si>
    <t>Ввод в действие фельдшерско-акушерских пунктов и/или офисов врачей общей практики</t>
  </si>
  <si>
    <t>Ввод  в действие плоскостных спортивных сооружений</t>
  </si>
  <si>
    <t>Ввод в действие распределительных газовых сетей</t>
  </si>
  <si>
    <t>Ввод в действие локальных водопроводов</t>
  </si>
  <si>
    <t>Количество населенных пунктов, расположенных в сельской местности, в которых реализованы проекты комплексного обустройства площадок под компактную жилищную застройку</t>
  </si>
  <si>
    <t>Количество  реализованных проектов местных  инициатив граждан, проживающих  в сельской местности,  получивших  грантовую поддержку</t>
  </si>
  <si>
    <t>Удельный вес численности молодых специалистов,оставшихся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образовательных учреждений</t>
  </si>
  <si>
    <t>процентов</t>
  </si>
  <si>
    <t>Количество руководителей, специалистов и кадров рабочих профессий, сельскохозяйственных организаций, крестьянских (фермерских) хозяйств, органов управления  сельским хозяйством  муниципальных  районов, обучившихся по вопросам  развития сельского хозяйства, регулирования  рынков, экономики и управления сельскохозяйственным производством</t>
  </si>
  <si>
    <t>Грантовая поддержка местных инициатив граждан, проживающих в сельской местности</t>
  </si>
  <si>
    <t>Организация профессиональной подготовки, переподготовки, стажировки, проведения повышения квалификации, семинаров по вопросам развития сельского хозяйства, регулирования рынков, экономики и управления сельскохозяйственным производством</t>
  </si>
  <si>
    <t>Единовременные выплаты работникам агропромышленного комплекса в части оплаты санаторно-курортного лечения</t>
  </si>
  <si>
    <t>Устойчивое развитие сельских территорий</t>
  </si>
  <si>
    <t>1710098</t>
  </si>
  <si>
    <t>1710105</t>
  </si>
  <si>
    <t>1710106</t>
  </si>
  <si>
    <t>1710107</t>
  </si>
  <si>
    <t>1710113</t>
  </si>
  <si>
    <t>1710117</t>
  </si>
  <si>
    <t>1710460</t>
  </si>
  <si>
    <t>1710466</t>
  </si>
  <si>
    <t>1720099</t>
  </si>
  <si>
    <t>1720108</t>
  </si>
  <si>
    <t>1720110</t>
  </si>
  <si>
    <t>1720111</t>
  </si>
  <si>
    <t>1720543</t>
  </si>
  <si>
    <t>1720119</t>
  </si>
  <si>
    <t>1720109</t>
  </si>
  <si>
    <t>1720470</t>
  </si>
  <si>
    <t>1720519</t>
  </si>
  <si>
    <t>1720515</t>
  </si>
  <si>
    <t>1720520</t>
  </si>
  <si>
    <t>1730000</t>
  </si>
  <si>
    <t>1730461</t>
  </si>
  <si>
    <t>1730462</t>
  </si>
  <si>
    <t>1730463</t>
  </si>
  <si>
    <t>1730513</t>
  </si>
  <si>
    <t>1730112</t>
  </si>
  <si>
    <t>1740118</t>
  </si>
  <si>
    <t>Республиканская целевая программа "Устойчивое развитие сельских территорий Удмуртской Республики на 2014 - 2020 годы"</t>
  </si>
  <si>
    <t>07 02</t>
  </si>
  <si>
    <t>1750457</t>
  </si>
  <si>
    <t>1750344</t>
  </si>
  <si>
    <t>1750375</t>
  </si>
  <si>
    <t>1760120</t>
  </si>
  <si>
    <t>1760121</t>
  </si>
  <si>
    <t>1760122</t>
  </si>
  <si>
    <t>1760123</t>
  </si>
  <si>
    <t>1760382</t>
  </si>
  <si>
    <t>1760540</t>
  </si>
  <si>
    <t>1760507</t>
  </si>
  <si>
    <t>1760537</t>
  </si>
  <si>
    <t>1760535</t>
  </si>
  <si>
    <t>1760502</t>
  </si>
  <si>
    <t>176003</t>
  </si>
  <si>
    <t>1760062</t>
  </si>
  <si>
    <t>1760064</t>
  </si>
  <si>
    <t>1770003</t>
  </si>
  <si>
    <t>1770085</t>
  </si>
  <si>
    <t>1770101</t>
  </si>
  <si>
    <t>1770100</t>
  </si>
  <si>
    <t>1770062</t>
  </si>
  <si>
    <t>1770064</t>
  </si>
  <si>
    <t>1770104</t>
  </si>
  <si>
    <t>Приведение бесхозяйных объектов утилизации биологических отходов и захоронений животных, павших от сибирской язвы, в соответствии с ветеринарно-санитарным  правилами</t>
  </si>
  <si>
    <t>Вакцинация домашних и сельскохозяйственных животных против бешенства</t>
  </si>
  <si>
    <t>Мониторинг проб продукции животного происхождения, биоматериала от свиней и диких кабанов на наличие вируса африканской чумы свиней</t>
  </si>
  <si>
    <t>Государственная поддержка направленная на устойчивое развитие сельских территорий Удмуртской Республики</t>
  </si>
  <si>
    <t>00</t>
  </si>
  <si>
    <t>Степень безопасного в ветеринарно-санитарном отношении сырья животного и растительного происхождения, выпущенного в реализацию без ограничений</t>
  </si>
  <si>
    <t>% к предыдущему году</t>
  </si>
  <si>
    <t xml:space="preserve"> %</t>
  </si>
  <si>
    <t xml:space="preserve">прирост высокопроизводительных рабочих мест* </t>
  </si>
  <si>
    <t>Развитие газификации в сельской местности</t>
  </si>
  <si>
    <t>Развитие водоснабжения в сельской местности</t>
  </si>
  <si>
    <t>Реализация проектов комплексного обустройства площадок под компактную жилищную затройку в сельской местности</t>
  </si>
  <si>
    <t>Развитие сети плоскостных спортивных сооружений в сельской местности</t>
  </si>
  <si>
    <t>11 01</t>
  </si>
  <si>
    <t>Подпрограмма "Обеспечение эпизоотического, ветеринарно – санитарного благополучия"</t>
  </si>
  <si>
    <t>17</t>
  </si>
  <si>
    <t>Развитие подотрасли растениеводства, переработки и реализации продукции растениеводства</t>
  </si>
  <si>
    <t>Развитие элитного семеноводства</t>
  </si>
  <si>
    <t>Государственная поддержка кредитования отрасли растениеводства, переработки ее продукции, развития инфраструктуры и логистического обеспечения рынков продукции растениеводства</t>
  </si>
  <si>
    <t>Развитие подотрасли животноводства, переработки и реализации продукции животноводства</t>
  </si>
  <si>
    <t>Поддержка животноводства</t>
  </si>
  <si>
    <t>Поддержка племенного животноводства</t>
  </si>
  <si>
    <t>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</si>
  <si>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зерновые и зернобобовые</t>
  </si>
  <si>
    <t>льноволокно</t>
  </si>
  <si>
    <t>картофель</t>
  </si>
  <si>
    <t>Республиканская целевая программа "Сохранение плодородия почв Удмуртской Республики на 2011 - 2015 годы"</t>
  </si>
  <si>
    <t>Республиканская целевая программа "Развитие молочного скотоводства и увеличение производства молока в Удмуртской Республике на 2013-2015 годы"</t>
  </si>
  <si>
    <t>Республиканская целевая программа "Развитие рыбохозяйственного комплекса в Удмуртской Республике на 2011 - 2014 годы"</t>
  </si>
  <si>
    <t>Ведомственная целевая программа "Развитие овцеводства в Удмуртской Республике на 2011 - 2013 годы"</t>
  </si>
  <si>
    <t>Ведомственная целевая программа "Развитие малых форм хозяйствования в агропромышленном комплексе Удмуртской Республики на 2013 - 2015 годы"</t>
  </si>
  <si>
    <t>Ведомственная целевая программа "Развитие потребительской кооперации Удмуртской Республики на 2013 - 2015 годы"</t>
  </si>
  <si>
    <t>Выполнение государственной работы "Ветеринарно-просветительская и методическая работа"</t>
  </si>
  <si>
    <t>Среднемесячная номинальная заработная плата в сельском хозяйстве (по сельскохозяйственным организациям, не относящимся к субъектам малого предпринимательства)</t>
  </si>
  <si>
    <t>-</t>
  </si>
  <si>
    <t>км</t>
  </si>
  <si>
    <t>1770068</t>
  </si>
  <si>
    <t>1710469</t>
  </si>
  <si>
    <t>1710468</t>
  </si>
  <si>
    <t>1710467</t>
  </si>
  <si>
    <t>Выполнение плана при осуществлении регионального государственного ветеринарного надзора</t>
  </si>
  <si>
    <t>Главное управление ветеринарии Удмуртской Республики, Министерство имущественных отношений Удмуртской Республики</t>
  </si>
  <si>
    <t>Главное управление ветеринарии Удмуртской Республики, Муниципальные образования Удмуртской Республики</t>
  </si>
  <si>
    <t>Республиканская целевая программа "Развитие льняного комплекса Удмуртской Республики на 2010-2014 годы"</t>
  </si>
  <si>
    <t>Возмещение части процентной ставки по долгосрочным, среднесрочным и краткосрочным кредитам, взятым малыми формами хозяйствования</t>
  </si>
  <si>
    <t>л.с.</t>
  </si>
  <si>
    <t>Энергообеспеченность сельскохозяйственных организаций на 100 га посевной площади</t>
  </si>
  <si>
    <t>1760102</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</si>
  <si>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</si>
  <si>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Обеспечение проведения противоэпизоотических мероприятий</t>
  </si>
  <si>
    <t>Расходы бюджета Удмуртской
Республики, тыс. Рублей</t>
  </si>
  <si>
    <t>Кассовые
расходы в %</t>
  </si>
  <si>
    <t>сводная
бюджетная
роспись,
план на 1
января
отчетного
года</t>
  </si>
  <si>
    <t xml:space="preserve">к
плану
на 1
января
отчет-
ного
года
</t>
  </si>
  <si>
    <t>Форма 5</t>
  </si>
  <si>
    <t>Значение целевых показателей (индикаторов)</t>
  </si>
  <si>
    <t>абсолютное отклонение</t>
  </si>
  <si>
    <t>относительное отклонение, %</t>
  </si>
  <si>
    <t>Обоснование отклонений значений целевого показателя (индикатора) на конец отчетного года</t>
  </si>
  <si>
    <t>план на текущий год</t>
  </si>
  <si>
    <t>значение на конец отчетного периода</t>
  </si>
  <si>
    <t>Площадь земельных участков из состава земель сельскохозяйственного назначения прошедших государственный кадастровый учет и регистрацию прав (собственность, аренда и др.)</t>
  </si>
  <si>
    <t>Подпрограмма "Развитие мелиорации земель сельскохозяйственного назначения"</t>
  </si>
  <si>
    <t>Ввод в эксплуатацию мелиорарируемых земель за счет реконструкции, технического перевооружения и строительства новых мелиоративных систем, включая мелиоративные общего и индивидуального пользования</t>
  </si>
  <si>
    <t>Вовлечение в оборот выбывших сельскохозяйственных угодий за счет проведения культуртехнических работ</t>
  </si>
  <si>
    <t>Сохранение и создание новых высокотехнологичных рабочих мест</t>
  </si>
  <si>
    <t>Подпрограмма "Техническая и технологическая модернизация, инновационное развитие"</t>
  </si>
  <si>
    <t>Ввод в эксплуатацию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</si>
  <si>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Министерство транспорта и дорожного хозяйства Удмуртской Республики</t>
  </si>
  <si>
    <t>807</t>
  </si>
  <si>
    <t>Министерство имущественных отношений Удмуртской Республики</t>
  </si>
  <si>
    <t>866</t>
  </si>
  <si>
    <t>Министерство природных ресурсов и охраны окружающей среды Удмуртской Республики</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</si>
  <si>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</si>
  <si>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Расходы на выполнение государственной работы  "Проведение работ по созданию, содержанию и изучению видового биологического разнообразия на особо охраняемых природных территориях"</t>
  </si>
  <si>
    <t>Развитие льняного комплекса Удмуртской Республики (ведомственная целевая программа "Развитие льняного комплекса Удмуртской Республики на 2015-2017 годы")</t>
  </si>
  <si>
    <t>Субсидии на выполнение работ по известкованию и фосфоритованию почв</t>
  </si>
  <si>
    <t>Выполнение  работ по агрохимическому обследованию почв земель сельскохозяйственного назначения</t>
  </si>
  <si>
    <t>Развитие мелиорации земель сельскохозяйственного назначения Удмуртской Республики</t>
  </si>
  <si>
    <t>Реализация меропритяий по образованию земельных участков, проведение кадастровых и землеустроительных работ в отношении земельных участков из состава земель сельскохозяйственного назначения</t>
  </si>
  <si>
    <t>1710661</t>
  </si>
  <si>
    <t xml:space="preserve">Возмещение части затрат на проведение кадастровых и землеустроительных работ в отношении змельных участков из состава земель сельскохозяйственного назначения </t>
  </si>
  <si>
    <t>Предоставление субсидий муниципальным образованиям в Удмуртской Республикина на реализацию мероприятий   по образованию земельных участков, проведение кадастровых и землеустроительных работ в отношении  земельных участков  выделяемых в счет земельных долей в праве общей собственности на земельный участок из состава земель сельскохозяйственного назначения в соответствии с Федеральным законом от 24.07.2002 года №101-ФЗ "Об обороте земель сельскохозяйственного  назначения"</t>
  </si>
  <si>
    <t>521</t>
  </si>
  <si>
    <t>Субсидии на возмещение части затрат на закладку и уход за многолетними плодовыми и ягодными насаждениями</t>
  </si>
  <si>
    <t>1715034</t>
  </si>
  <si>
    <t>Расходы на выполнение государственной работы "Содержание жеребцов-производителей"</t>
  </si>
  <si>
    <t>Субсидии на 1 килограмм реализованного и (или) отгруженного на собственную переработку молока</t>
  </si>
  <si>
    <t>Развитие молочного скотоводства в Удмуртской Республике</t>
  </si>
  <si>
    <t>Государственная поддержка развития мясного скотоводства в Удмуртской Республике</t>
  </si>
  <si>
    <t xml:space="preserve">Развитие рыбохозяйственного комплекса в Удмуртской Республике </t>
  </si>
  <si>
    <t>Субсидии на поддержку племенного крупного рогатого скота мясного направления</t>
  </si>
  <si>
    <t>1725050</t>
  </si>
  <si>
    <t>Развитие малых форм хозяйствования в Удмуртской Республике</t>
  </si>
  <si>
    <t>Развитие потребительской кооперации в Удмуртской Республике</t>
  </si>
  <si>
    <t>Субсидии на приобретение и модернизацию техники, оборудования предприятиям и организациям агропромышленного комплекса</t>
  </si>
  <si>
    <t>1740114</t>
  </si>
  <si>
    <t>Расходы на оказание государственной услуги "Консультирование в области сельского хозяйства"</t>
  </si>
  <si>
    <t>Министерство строительства, архитектуры и жилищной политики Удмуртской Республики, Министерство энергетики, жилищно-коммунального хозяйства и государственного регулирования тарифов Удмуртской Республики</t>
  </si>
  <si>
    <t>1750635</t>
  </si>
  <si>
    <t>320</t>
  </si>
  <si>
    <t>Комплексное обустройство населенных пунктов, расположенных в сельской местности, объектами социальной и инженерной инфраструктуры и автомобильными дорогами</t>
  </si>
  <si>
    <t>1750636</t>
  </si>
  <si>
    <t>410</t>
  </si>
  <si>
    <t>0502</t>
  </si>
  <si>
    <t>1750637</t>
  </si>
  <si>
    <t>520</t>
  </si>
  <si>
    <t>1750638</t>
  </si>
  <si>
    <t>Развитие сети общеобразовательных организаций в сельской местности</t>
  </si>
  <si>
    <t>1750639</t>
  </si>
  <si>
    <t>0702</t>
  </si>
  <si>
    <t>1750640</t>
  </si>
  <si>
    <t>1101</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</si>
  <si>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</si>
  <si>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04 09</t>
  </si>
  <si>
    <t>1750645</t>
  </si>
  <si>
    <t>410, 520</t>
  </si>
  <si>
    <t>Развитие сети фельдшерско-акушерских пунктов и (или) офисов врача общей практики сельской местности</t>
  </si>
  <si>
    <t>0909</t>
  </si>
  <si>
    <t>1750641</t>
  </si>
  <si>
    <t>Кадровое обеспечение селькохозяйственного производства Удмуртской Республики</t>
  </si>
  <si>
    <t>Закрепление специалистов и кадров рабочих профессий в сельскохозяйственных организациях (предоставление единовременных выплат руководителям, специалистам, рабочим и студентам)</t>
  </si>
  <si>
    <t>Расходы на выполнение государственной работы "Организационная, методическая и просветительская работа по созданию эпизоотического и ветеринарно-санитарного благополучия на территории Удмуртской Республики"</t>
  </si>
  <si>
    <t>Расходы на выполнение государственной работы "Обеспечение на обслуживаемой территории эпизоотического и ветеринарно-санитарного благополучия по заразным, в томчисле особо опасным и массовым незаразным болезням животных, птиц, рыб, пчел"</t>
  </si>
  <si>
    <t>Расходы на выполнение государтсвенной работы "Проведение общих лабораторных исследований по заразным, в том числе особо опасным болезням животных, птиц, рыб"</t>
  </si>
  <si>
    <t>Расходы на выполнение государственной работы "Методическое руководство и проведение специфических лабораторных исследований по заразным, в том числе особо опасным болезням животных, птиц, рыб"</t>
  </si>
  <si>
    <t>Расходы по отлову и содержанию безнадзорных животных</t>
  </si>
  <si>
    <t>Проведение комплексного мониторинга состояния объектов утилизации биологических отходов и мест захоронения животных, павших от сибирской язвы. Подготовка проектно-сметной документации и приведение объектов утилизации биологических отходов и мест захоронения животных, павших от сибирской язвы в соответствие действующим ВСП (ремонт, реконструкция, консервация)</t>
  </si>
  <si>
    <t>Проведение кадастровых работ по формированию земельных участков, оформление технических паспортов, занятых объектами утилизации биологических отходов и захоронениями животных павших от сибирской язвы, государственная регистрация прав собственности</t>
  </si>
  <si>
    <t>Государственная поддержка, направленная на развитие и укрепление материально-технической  базы государственной ветеринарной службы Удмуртской Республики</t>
  </si>
  <si>
    <t>На приобретение спецпродукции</t>
  </si>
  <si>
    <t>Информационное и статистическое обеспечение в сфере сельского хозяйства</t>
  </si>
  <si>
    <t xml:space="preserve">Развитие мелиорации земель сельскохозяйственного назначения </t>
  </si>
  <si>
    <t>Возмещение части затрат на строительство, реконструкцию, техническое перевооружение мелиоративных систем общего и индивидуального пользования и отдельно расположенных гидротехнических сооружений, оформление в собственность бесхозяйных мелиоративных систем и гидротехнических сооружений, культуртехнические мероприятия</t>
  </si>
  <si>
    <t>1780662</t>
  </si>
  <si>
    <t xml:space="preserve">Возмещение части затрат на сельскохозяйственное водоснабжение, ремонт мелиоративных систем и  гидротехнических сооружений </t>
  </si>
  <si>
    <t>1780663</t>
  </si>
  <si>
    <t xml:space="preserve">Возмещение части затрат на выполнение  проектно - изыскательских работ, включая экспертизу проектов </t>
  </si>
  <si>
    <t>1780664</t>
  </si>
  <si>
    <t>Энергосбережение и повышение энергетической эффективности в сельском хозяйстве</t>
  </si>
  <si>
    <t xml:space="preserve">Министерство сельского хозяйства и продовольствия Удмуртской Республики;
Министерство энергетики, жилищно-коммунального хозяйства и государственного регулирования тарифов Удмуртской Республики;
Министерство экономики Удмуртской Республики
</t>
  </si>
  <si>
    <t>Внедрение энергоменеджмента</t>
  </si>
  <si>
    <t>Реализация технических мероприятий, направленных на повышение энергетической эффективности производства</t>
  </si>
  <si>
    <t>сводная
бюджет-
ная
роспись
на
30 июня отчетного года</t>
  </si>
  <si>
    <t>кассовое
исполне-
ние на
30 июня отчетного года</t>
  </si>
  <si>
    <t xml:space="preserve">к
плану
на
30 июня отчетного года
</t>
  </si>
  <si>
    <t>Форма 1</t>
  </si>
  <si>
    <t>Отчет об использовании бюджетных ассигнований бюджета Удмуртской Республики на реализацию государственной программы по состоянию на 30.06.2015г.</t>
  </si>
  <si>
    <t>Прирост инвестиций в основной капитал  сельского хозяйства без учета бюджетных средств, в процентах к предыдущему году</t>
  </si>
  <si>
    <t>Доля государственных  услуг и услуг, указанных в части 3 статьи 1 Федерального закона № 210-ФЗ, предоставленных на основании заявлений и документов, поданных в электронной форме через федеральную государственную информационную систему «Единый портал государственных и муниципальных услуг (функций)» и (или) государственную информационную систему Удмуртской Республики "Портал государственных и муниципальных услуг (функций)", от общего количества предоставленных услуг</t>
  </si>
  <si>
    <t>Доля заявителей, удовлетворенных качеством предоставления государственных услуг исполнительным органом государственной власти Удмуртской Республики, от общего числа заявителей, обратившихся за получением государственных услуг</t>
  </si>
  <si>
    <t>Среднее число обращений представителей бизнес-сообщества в исполнительный орган государственной власти Удмуртской Республики для получения одной государственной услуги, связанной со сферой предпринимательской деятельности</t>
  </si>
  <si>
    <t>не более 2</t>
  </si>
  <si>
    <t>Время ожидания в очереди при обращении заявителя в исполнительный орган государственной власти Удмуртской Республики для получения государственных услуг</t>
  </si>
  <si>
    <t>минута</t>
  </si>
  <si>
    <t>не более 15</t>
  </si>
  <si>
    <t xml:space="preserve">Доля площади, засеваемой элитными семенами в общей площади посевов </t>
  </si>
  <si>
    <t>Количество построенных или реконструированных  семейных животноводческих ферм</t>
  </si>
  <si>
    <t>Выручка организаций потребительской кооперации, полученная за счет всех видов деятельности</t>
  </si>
  <si>
    <t xml:space="preserve">коэффициент обновления основных фондов </t>
  </si>
  <si>
    <t xml:space="preserve">Ввод в действие общеобразовательных организаций </t>
  </si>
  <si>
    <t>Выполнение плана диагностических исследований, ветеринарно-профилактических и противоэпизоотических мероприятий на территории Удмуртской Республики</t>
  </si>
  <si>
    <t>Сокращение количества бесхозных мелиоративных систем ( убывающим итогом "с" "до")</t>
  </si>
  <si>
    <t>Подпрограмма "Энергосбережение и повышение энергетической эффективности в сельском хозяйстве"</t>
  </si>
  <si>
    <t>Энергоемкость сельскохозяйственного производства (в сопоставимых условиях в ценах 2007 года)</t>
  </si>
  <si>
    <t>кг у.т./ тыс. рублей</t>
  </si>
  <si>
    <t xml:space="preserve">Отчет о достигнутых значениях целевых показателей (индикаторов) государственной программы по состоянию на 30.06.2015
</t>
  </si>
  <si>
    <t>Показатель применения меры</t>
  </si>
  <si>
    <t>Наименование меры                                        государственного регулирования</t>
  </si>
  <si>
    <t>Наименование государственной услуги (работы)</t>
  </si>
  <si>
    <t>Наименование показателя</t>
  </si>
  <si>
    <t xml:space="preserve">Единица измерения </t>
  </si>
  <si>
    <t>Государственная работа  "Проведение работ по созданию, содержанию и изучению видового биологического разнообразия на особо охраняемых природных территориях"</t>
  </si>
  <si>
    <t>Количество таксонов</t>
  </si>
  <si>
    <t>Расходы бюджета Удмуртской Республики на оказание государственной услуги (выполнение работы)</t>
  </si>
  <si>
    <t>тыс. руб.</t>
  </si>
  <si>
    <t>Государственная работа "Содержание жеребцов-производителей"</t>
  </si>
  <si>
    <t>Количество жеребцов-производителей</t>
  </si>
  <si>
    <t>Количество голов</t>
  </si>
  <si>
    <t>Государственная услуга "Консультирование в области сельского хозяйства"</t>
  </si>
  <si>
    <t>Консультации в области сельского хозяйства</t>
  </si>
  <si>
    <t>Количество консультаций</t>
  </si>
  <si>
    <t>Расходы на выполнение государственной работы  "Обеспечение на обслуживаемой территории  эпизоотического и ветеринарно-санитарного благополучия по заразным, в том числе опасным, и массовым незаразным болезням животных, птиц, рыб, пчел"</t>
  </si>
  <si>
    <t>Расходы на выполнение государственной работы "Проведение общих  лабораторных исследований по заразным, в том числе  особо опасным  болезням  животных,птиц, рыб"</t>
  </si>
  <si>
    <t>Расходы на выполнение государственной работы "Методическое руководство  и проведение специфических  лабораторных исследований по заразным, в том числе особо опасным болезням животных, птиц, рыб"</t>
  </si>
  <si>
    <t xml:space="preserve">Отчет о выполнении сводных показателей государственных заданий на оказание государственных услуг, выполнение государственных работ
государственными учреждениями Удмуртской Республики по государственной программе по состоянию на 30.06.2015
Наименование государственной программы  Государственная программа Удмуртской Республики «Развитие сельского хозяйства и регулирования рынков сельскохозяйственной продукции, сырья и продовольствия» на 2013-2020 годы
Ответственный исполнитель  Министерство сельского хозяйства и продовольствия Удмуртской Республики
</t>
  </si>
  <si>
    <t>план</t>
  </si>
  <si>
    <t>факт</t>
  </si>
  <si>
    <t>Значение показателя объема государственной услуги (работы)</t>
  </si>
  <si>
    <t>Расходы бюджета Удмуртской Республики на оказание государственной услуги (выполнение работы), тыс. рублей</t>
  </si>
  <si>
    <t>Кассовые расходы, в %</t>
  </si>
  <si>
    <t>сводная бюджетная роспись на 1 января отчетного года</t>
  </si>
  <si>
    <t>сводная бюджетная роспись на 30 июня отчетного года</t>
  </si>
  <si>
    <t>кассовое исполнение</t>
  </si>
  <si>
    <t>к плану на 1 января отчетного года</t>
  </si>
  <si>
    <t>к плану на отчетную дату</t>
  </si>
  <si>
    <t>нет статистических данных</t>
  </si>
  <si>
    <t xml:space="preserve"> срок сдачи сводного бухгалтерского отчета до 17.08.15г.</t>
  </si>
  <si>
    <t>сезонность работ</t>
  </si>
  <si>
    <t>данные будут представлены по итогам сдачи годовой отчетности  на 01.01.2015 года</t>
  </si>
  <si>
    <t xml:space="preserve">статистической информации нет, данные будут представлены по итогам полугодовой бухгалтерской отчетности </t>
  </si>
  <si>
    <t>данные будут представлены по итогам сдачи годовой отчетности до 10.01.2016 года</t>
  </si>
  <si>
    <t>данные будут по итогам сдачи годовой отчетности до 15.02.2016 года</t>
  </si>
  <si>
    <t>финансирование осуществлялось только первоочередных расходов</t>
  </si>
  <si>
    <t>продажа свиней в другие субъекты РФ, ухудшение ситуации в РФ, продвижение вируса в сторону УР</t>
  </si>
  <si>
    <t>финансирование не осуществлялось</t>
  </si>
  <si>
    <t>из 4 случаев государственных услуг, предоставленных на основании заявлений и документов за 1 полугодие 2015 года, 3 заявления поданы в в электронной форме через федеральные государственные информационные системы</t>
  </si>
  <si>
    <t>все заявители, обратившиеся за получением государственных услуг, были удовлетворены качеством предоставления государственных услуг</t>
  </si>
  <si>
    <t>ни один представитель бизнес-сообщества в исполнительный орган государственной власти за 1 полугодие 2015 года за получением одной государственной услуги, связанной со сферой предпринимательской деятельностью, не обращался</t>
  </si>
  <si>
    <t>Форма 4</t>
  </si>
  <si>
    <t>не более 7-8</t>
  </si>
  <si>
    <t>отчетность предусмотрена по итогам года</t>
  </si>
  <si>
    <t>показатель будет представлен по итогам 2015 года, срок сдачи сводной бухгалтерской отчетности до 17.08.2015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</si>
</sst>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FC19]d\ mmmm\ yyyy\ &quot;г.&quot;"/>
    <numFmt numFmtId="173" formatCode="0.000000000"/>
    <numFmt numFmtId="174" formatCode="0.00000000"/>
    <numFmt numFmtId="175" formatCode="0.0000000"/>
    <numFmt numFmtId="176" formatCode="0.000000"/>
    <numFmt numFmtId="177" formatCode="0.00000"/>
    <numFmt numFmtId="178" formatCode="0.0000"/>
    <numFmt numFmtId="179" formatCode="0.0000000000"/>
  </numFmts>
  <fonts count="60">
    <font>
      <sz val="11"/>
      <color theme="1"/>
      <name val="Calibri"/>
      <family val="2"/>
    </font>
    <font>
      <sz val="11"/>
      <color indexed="8"/>
      <name val="Calibri"/>
      <family val="2"/>
    </font>
    <font>
      <sz val="11"/>
      <color indexed="8"/>
      <name val="Times New Roman"/>
      <family val="1"/>
    </font>
    <font>
      <sz val="10"/>
      <color indexed="8"/>
      <name val="Times New Roman"/>
      <family val="1"/>
    </font>
    <font>
      <sz val="10"/>
      <name val="Times New Roman"/>
      <family val="1"/>
    </font>
    <font>
      <b/>
      <sz val="11"/>
      <color indexed="8"/>
      <name val="Calibri"/>
      <family val="2"/>
    </font>
    <font>
      <sz val="9"/>
      <name val="Times New Roman"/>
      <family val="1"/>
    </font>
    <font>
      <b/>
      <sz val="10"/>
      <name val="Times New Roman"/>
      <family val="1"/>
    </font>
    <font>
      <sz val="9"/>
      <color indexed="8"/>
      <name val="Times New Roman"/>
      <family val="1"/>
    </font>
    <font>
      <sz val="9"/>
      <color indexed="8"/>
      <name val="Calibri"/>
      <family val="2"/>
    </font>
    <font>
      <b/>
      <sz val="9"/>
      <color indexed="8"/>
      <name val="Times New Roman"/>
      <family val="1"/>
    </font>
    <font>
      <b/>
      <sz val="9"/>
      <color indexed="8"/>
      <name val="Calibri"/>
      <family val="2"/>
    </font>
    <font>
      <b/>
      <sz val="9"/>
      <name val="Times New Roman"/>
      <family val="1"/>
    </font>
    <font>
      <sz val="8"/>
      <name val="Times New Roman"/>
      <family val="1"/>
    </font>
    <font>
      <b/>
      <sz val="10"/>
      <color indexed="8"/>
      <name val="Times New Roman"/>
      <family val="1"/>
    </font>
    <font>
      <b/>
      <sz val="13"/>
      <color indexed="10"/>
      <name val="Calibri"/>
      <family val="2"/>
    </font>
    <font>
      <b/>
      <sz val="11"/>
      <color indexed="8"/>
      <name val="Times New Roman"/>
      <family val="1"/>
    </font>
    <font>
      <i/>
      <sz val="10"/>
      <name val="Times New Roman"/>
      <family val="1"/>
    </font>
    <font>
      <sz val="10"/>
      <color indexed="8"/>
      <name val="Calibri"/>
      <family val="2"/>
    </font>
    <font>
      <sz val="11"/>
      <name val="Calibri"/>
      <family val="2"/>
    </font>
    <font>
      <b/>
      <sz val="14"/>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Times New Roman"/>
      <family val="1"/>
    </font>
    <font>
      <b/>
      <sz val="9"/>
      <color theme="1"/>
      <name val="Times New Roman"/>
      <family val="1"/>
    </font>
    <font>
      <sz val="9"/>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top style="thin"/>
      <bottom/>
    </border>
    <border>
      <left/>
      <right style="thin"/>
      <top style="thin"/>
      <bottom/>
    </border>
    <border>
      <left style="thin"/>
      <right>
        <color indexed="63"/>
      </right>
      <top/>
      <bottom style="thin"/>
    </border>
    <border>
      <left>
        <color indexed="63"/>
      </left>
      <right style="thin"/>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0" fillId="0" borderId="0">
      <alignment/>
      <protection/>
    </xf>
    <xf numFmtId="0" fontId="1"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1" borderId="0" applyNumberFormat="0" applyBorder="0" applyAlignment="0" applyProtection="0"/>
  </cellStyleXfs>
  <cellXfs count="275">
    <xf numFmtId="0" fontId="0" fillId="0" borderId="0" xfId="0" applyFont="1" applyAlignment="1">
      <alignment/>
    </xf>
    <xf numFmtId="0" fontId="0" fillId="0" borderId="0" xfId="53">
      <alignment/>
      <protection/>
    </xf>
    <xf numFmtId="0" fontId="4" fillId="0" borderId="0" xfId="53" applyFont="1" applyFill="1">
      <alignment/>
      <protection/>
    </xf>
    <xf numFmtId="0" fontId="4" fillId="0" borderId="0" xfId="53" applyFont="1" applyFill="1" applyAlignment="1">
      <alignment/>
      <protection/>
    </xf>
    <xf numFmtId="0" fontId="3" fillId="0" borderId="0" xfId="53" applyFont="1" applyAlignment="1">
      <alignment/>
      <protection/>
    </xf>
    <xf numFmtId="0" fontId="4" fillId="0" borderId="0" xfId="53" applyFont="1" applyFill="1" applyAlignment="1">
      <alignment horizontal="left"/>
      <protection/>
    </xf>
    <xf numFmtId="0" fontId="0" fillId="0" borderId="0" xfId="53" applyBorder="1">
      <alignment/>
      <protection/>
    </xf>
    <xf numFmtId="0" fontId="0" fillId="0" borderId="0" xfId="53" applyAlignment="1">
      <alignment vertical="top"/>
      <protection/>
    </xf>
    <xf numFmtId="0" fontId="0" fillId="32" borderId="0" xfId="0" applyFill="1" applyAlignment="1">
      <alignment/>
    </xf>
    <xf numFmtId="0" fontId="0" fillId="32" borderId="0" xfId="0" applyFill="1" applyAlignment="1">
      <alignment wrapText="1"/>
    </xf>
    <xf numFmtId="0" fontId="2" fillId="32" borderId="0" xfId="0" applyFont="1" applyFill="1" applyAlignment="1">
      <alignment wrapText="1"/>
    </xf>
    <xf numFmtId="0" fontId="2" fillId="32" borderId="0" xfId="0" applyFont="1" applyFill="1" applyAlignment="1">
      <alignment vertical="top" wrapText="1"/>
    </xf>
    <xf numFmtId="49" fontId="2" fillId="32" borderId="0" xfId="0" applyNumberFormat="1" applyFont="1" applyFill="1" applyAlignment="1">
      <alignment horizontal="center" vertical="top" wrapText="1"/>
    </xf>
    <xf numFmtId="164" fontId="8" fillId="32" borderId="10" xfId="0" applyNumberFormat="1" applyFont="1" applyFill="1" applyBorder="1" applyAlignment="1">
      <alignment horizontal="right" vertical="top" wrapText="1"/>
    </xf>
    <xf numFmtId="49" fontId="8" fillId="32" borderId="10" xfId="0" applyNumberFormat="1" applyFont="1" applyFill="1" applyBorder="1" applyAlignment="1">
      <alignment horizontal="center" vertical="top" wrapText="1"/>
    </xf>
    <xf numFmtId="49" fontId="56" fillId="32" borderId="10" xfId="0" applyNumberFormat="1" applyFont="1" applyFill="1" applyBorder="1" applyAlignment="1">
      <alignment horizontal="center" vertical="top" wrapText="1"/>
    </xf>
    <xf numFmtId="0" fontId="8" fillId="32" borderId="10" xfId="0" applyFont="1" applyFill="1" applyBorder="1" applyAlignment="1">
      <alignment vertical="top" wrapText="1"/>
    </xf>
    <xf numFmtId="0" fontId="8" fillId="32" borderId="10" xfId="0" applyFont="1" applyFill="1" applyBorder="1" applyAlignment="1">
      <alignment horizontal="left" vertical="top" wrapText="1"/>
    </xf>
    <xf numFmtId="49" fontId="6" fillId="32" borderId="10" xfId="53" applyNumberFormat="1" applyFont="1" applyFill="1" applyBorder="1" applyAlignment="1">
      <alignment horizontal="center" vertical="top"/>
      <protection/>
    </xf>
    <xf numFmtId="49" fontId="8" fillId="32" borderId="11" xfId="0" applyNumberFormat="1" applyFont="1" applyFill="1" applyBorder="1" applyAlignment="1">
      <alignment horizontal="center" vertical="top" wrapText="1"/>
    </xf>
    <xf numFmtId="49" fontId="9" fillId="32" borderId="10" xfId="0" applyNumberFormat="1" applyFont="1" applyFill="1" applyBorder="1" applyAlignment="1">
      <alignment horizontal="center" vertical="top" wrapText="1"/>
    </xf>
    <xf numFmtId="164" fontId="10" fillId="32" borderId="10" xfId="0" applyNumberFormat="1" applyFont="1" applyFill="1" applyBorder="1" applyAlignment="1">
      <alignment horizontal="right" vertical="top" wrapText="1"/>
    </xf>
    <xf numFmtId="49" fontId="11" fillId="32" borderId="10" xfId="0" applyNumberFormat="1" applyFont="1" applyFill="1" applyBorder="1" applyAlignment="1">
      <alignment horizontal="left" vertical="top" wrapText="1"/>
    </xf>
    <xf numFmtId="49" fontId="6" fillId="32" borderId="10" xfId="0" applyNumberFormat="1" applyFont="1" applyFill="1" applyBorder="1" applyAlignment="1">
      <alignment horizontal="center" vertical="top" wrapText="1"/>
    </xf>
    <xf numFmtId="0" fontId="8" fillId="32" borderId="11" xfId="0" applyFont="1" applyFill="1" applyBorder="1" applyAlignment="1">
      <alignment vertical="top" wrapText="1"/>
    </xf>
    <xf numFmtId="0" fontId="8" fillId="32" borderId="12" xfId="0" applyNumberFormat="1" applyFont="1" applyFill="1" applyBorder="1" applyAlignment="1">
      <alignment vertical="top" wrapText="1"/>
    </xf>
    <xf numFmtId="49" fontId="6" fillId="32" borderId="12" xfId="0" applyNumberFormat="1" applyFont="1" applyFill="1" applyBorder="1" applyAlignment="1">
      <alignment horizontal="center" vertical="top" wrapText="1"/>
    </xf>
    <xf numFmtId="49" fontId="8" fillId="32" borderId="12" xfId="0" applyNumberFormat="1" applyFont="1" applyFill="1" applyBorder="1" applyAlignment="1">
      <alignment horizontal="center" vertical="top" wrapText="1"/>
    </xf>
    <xf numFmtId="0" fontId="8" fillId="32" borderId="12" xfId="0" applyFont="1" applyFill="1" applyBorder="1" applyAlignment="1">
      <alignment vertical="top" wrapText="1"/>
    </xf>
    <xf numFmtId="0" fontId="6" fillId="32" borderId="10" xfId="53" applyFont="1" applyFill="1" applyBorder="1" applyAlignment="1">
      <alignment horizontal="left" vertical="top" wrapText="1"/>
      <protection/>
    </xf>
    <xf numFmtId="49" fontId="4" fillId="32" borderId="10" xfId="53" applyNumberFormat="1" applyFont="1" applyFill="1" applyBorder="1" applyAlignment="1">
      <alignment horizontal="center" vertical="top"/>
      <protection/>
    </xf>
    <xf numFmtId="0" fontId="8" fillId="32" borderId="10" xfId="0" applyNumberFormat="1" applyFont="1" applyFill="1" applyBorder="1" applyAlignment="1">
      <alignment vertical="top" wrapText="1"/>
    </xf>
    <xf numFmtId="0" fontId="6" fillId="32" borderId="10" xfId="0" applyFont="1" applyFill="1" applyBorder="1" applyAlignment="1">
      <alignment vertical="top" wrapText="1"/>
    </xf>
    <xf numFmtId="0" fontId="6" fillId="32" borderId="12" xfId="0" applyFont="1" applyFill="1" applyBorder="1" applyAlignment="1">
      <alignment vertical="top" wrapText="1"/>
    </xf>
    <xf numFmtId="49" fontId="8" fillId="32" borderId="10" xfId="0" applyNumberFormat="1" applyFont="1" applyFill="1" applyBorder="1" applyAlignment="1">
      <alignment vertical="top" wrapText="1"/>
    </xf>
    <xf numFmtId="4" fontId="0" fillId="32" borderId="0" xfId="0" applyNumberFormat="1" applyFill="1" applyAlignment="1">
      <alignment/>
    </xf>
    <xf numFmtId="0" fontId="0" fillId="32" borderId="0" xfId="0" applyFill="1" applyAlignment="1">
      <alignment vertical="top"/>
    </xf>
    <xf numFmtId="0" fontId="0" fillId="32" borderId="0" xfId="0" applyFill="1" applyBorder="1" applyAlignment="1">
      <alignment vertical="top"/>
    </xf>
    <xf numFmtId="0" fontId="56" fillId="32" borderId="10" xfId="0" applyFont="1" applyFill="1" applyBorder="1" applyAlignment="1">
      <alignment vertical="top" wrapText="1"/>
    </xf>
    <xf numFmtId="49" fontId="11" fillId="32" borderId="10" xfId="0" applyNumberFormat="1" applyFont="1" applyFill="1" applyBorder="1" applyAlignment="1">
      <alignment horizontal="center" vertical="top" wrapText="1"/>
    </xf>
    <xf numFmtId="0" fontId="4" fillId="32" borderId="10" xfId="53" applyFont="1" applyFill="1" applyBorder="1" applyAlignment="1">
      <alignment horizontal="center" vertical="center"/>
      <protection/>
    </xf>
    <xf numFmtId="49" fontId="4" fillId="32" borderId="10" xfId="53" applyNumberFormat="1" applyFont="1" applyFill="1" applyBorder="1" applyAlignment="1">
      <alignment horizontal="center" vertical="center"/>
      <protection/>
    </xf>
    <xf numFmtId="49" fontId="3" fillId="32" borderId="10" xfId="0" applyNumberFormat="1" applyFont="1" applyFill="1" applyBorder="1" applyAlignment="1">
      <alignment vertical="center" wrapText="1"/>
    </xf>
    <xf numFmtId="165" fontId="4" fillId="32" borderId="10" xfId="53" applyNumberFormat="1" applyFont="1" applyFill="1" applyBorder="1" applyAlignment="1">
      <alignment horizontal="center" vertical="center" wrapText="1"/>
      <protection/>
    </xf>
    <xf numFmtId="0" fontId="3" fillId="32" borderId="10" xfId="0" applyFont="1" applyFill="1" applyBorder="1" applyAlignment="1">
      <alignment horizontal="center" vertical="center" wrapText="1"/>
    </xf>
    <xf numFmtId="49" fontId="3" fillId="32" borderId="10" xfId="0" applyNumberFormat="1" applyFont="1" applyFill="1" applyBorder="1" applyAlignment="1">
      <alignment horizontal="left" vertical="center" wrapText="1"/>
    </xf>
    <xf numFmtId="0" fontId="3" fillId="32" borderId="10" xfId="0" applyFont="1" applyFill="1" applyBorder="1" applyAlignment="1">
      <alignment horizontal="center" vertical="center"/>
    </xf>
    <xf numFmtId="0" fontId="0" fillId="32" borderId="0" xfId="53" applyFill="1">
      <alignment/>
      <protection/>
    </xf>
    <xf numFmtId="165" fontId="3" fillId="32" borderId="10" xfId="0" applyNumberFormat="1" applyFont="1" applyFill="1" applyBorder="1" applyAlignment="1">
      <alignment horizontal="center" vertical="center" wrapText="1"/>
    </xf>
    <xf numFmtId="0" fontId="9" fillId="32" borderId="0" xfId="0" applyFont="1" applyFill="1" applyAlignment="1">
      <alignment vertical="top"/>
    </xf>
    <xf numFmtId="0" fontId="8" fillId="32" borderId="0" xfId="0" applyFont="1" applyFill="1" applyAlignment="1">
      <alignment wrapText="1"/>
    </xf>
    <xf numFmtId="0" fontId="9" fillId="32" borderId="0" xfId="0" applyFont="1" applyFill="1" applyAlignment="1">
      <alignment wrapText="1"/>
    </xf>
    <xf numFmtId="0" fontId="8" fillId="32" borderId="0" xfId="0" applyFont="1" applyFill="1" applyAlignment="1">
      <alignment horizontal="left" vertical="top"/>
    </xf>
    <xf numFmtId="0" fontId="8" fillId="32" borderId="0" xfId="0" applyFont="1" applyFill="1" applyAlignment="1">
      <alignment horizontal="right" wrapText="1"/>
    </xf>
    <xf numFmtId="164" fontId="8" fillId="32" borderId="10" xfId="0" applyNumberFormat="1" applyFont="1" applyFill="1" applyBorder="1" applyAlignment="1">
      <alignment horizontal="center" vertical="center" wrapText="1"/>
    </xf>
    <xf numFmtId="0" fontId="56" fillId="32" borderId="10" xfId="0" applyFont="1" applyFill="1" applyBorder="1" applyAlignment="1">
      <alignment horizontal="center" vertical="center" wrapText="1"/>
    </xf>
    <xf numFmtId="0" fontId="56" fillId="32" borderId="10" xfId="53" applyFont="1" applyFill="1" applyBorder="1" applyAlignment="1">
      <alignment horizontal="left" vertical="top" wrapText="1"/>
      <protection/>
    </xf>
    <xf numFmtId="164" fontId="4" fillId="32" borderId="10" xfId="53" applyNumberFormat="1" applyFont="1" applyFill="1" applyBorder="1" applyAlignment="1">
      <alignment horizontal="center" vertical="center" wrapText="1"/>
      <protection/>
    </xf>
    <xf numFmtId="166" fontId="4" fillId="32" borderId="10" xfId="53" applyNumberFormat="1" applyFont="1" applyFill="1" applyBorder="1" applyAlignment="1">
      <alignment horizontal="center" vertical="center" wrapText="1"/>
      <protection/>
    </xf>
    <xf numFmtId="2" fontId="4" fillId="32" borderId="10" xfId="53" applyNumberFormat="1" applyFont="1" applyFill="1" applyBorder="1" applyAlignment="1">
      <alignment horizontal="center" vertical="center" wrapText="1"/>
      <protection/>
    </xf>
    <xf numFmtId="164" fontId="3" fillId="32" borderId="10" xfId="0" applyNumberFormat="1" applyFont="1" applyFill="1" applyBorder="1" applyAlignment="1">
      <alignment horizontal="center" vertical="center" wrapText="1"/>
    </xf>
    <xf numFmtId="4" fontId="4" fillId="32" borderId="10" xfId="53" applyNumberFormat="1" applyFont="1" applyFill="1" applyBorder="1" applyAlignment="1">
      <alignment horizontal="center" vertical="center" wrapText="1"/>
      <protection/>
    </xf>
    <xf numFmtId="3" fontId="3" fillId="32" borderId="10" xfId="0" applyNumberFormat="1" applyFont="1" applyFill="1" applyBorder="1" applyAlignment="1">
      <alignment horizontal="center" vertical="center" wrapText="1"/>
    </xf>
    <xf numFmtId="1" fontId="4" fillId="32" borderId="10" xfId="53" applyNumberFormat="1" applyFont="1" applyFill="1" applyBorder="1" applyAlignment="1">
      <alignment horizontal="center" vertical="center" wrapText="1"/>
      <protection/>
    </xf>
    <xf numFmtId="2" fontId="3" fillId="32" borderId="10" xfId="0" applyNumberFormat="1"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3" fontId="4" fillId="32" borderId="10" xfId="53" applyNumberFormat="1" applyFont="1" applyFill="1" applyBorder="1" applyAlignment="1">
      <alignment horizontal="center" vertical="center" wrapText="1"/>
      <protection/>
    </xf>
    <xf numFmtId="164" fontId="6" fillId="32" borderId="10" xfId="0" applyNumberFormat="1" applyFont="1" applyFill="1" applyBorder="1" applyAlignment="1">
      <alignment horizontal="right" vertical="top" wrapText="1"/>
    </xf>
    <xf numFmtId="49" fontId="8" fillId="32" borderId="11" xfId="0" applyNumberFormat="1" applyFont="1" applyFill="1" applyBorder="1" applyAlignment="1">
      <alignment horizontal="center" vertical="top"/>
    </xf>
    <xf numFmtId="49" fontId="8" fillId="32" borderId="12" xfId="0" applyNumberFormat="1" applyFont="1" applyFill="1" applyBorder="1" applyAlignment="1">
      <alignment horizontal="center" vertical="top"/>
    </xf>
    <xf numFmtId="49" fontId="8" fillId="32" borderId="13" xfId="0" applyNumberFormat="1" applyFont="1" applyFill="1" applyBorder="1" applyAlignment="1">
      <alignment horizontal="center" vertical="top"/>
    </xf>
    <xf numFmtId="0" fontId="8" fillId="32" borderId="13" xfId="0" applyFont="1" applyFill="1" applyBorder="1" applyAlignment="1">
      <alignment horizontal="center" vertical="top" wrapText="1"/>
    </xf>
    <xf numFmtId="49" fontId="6" fillId="32" borderId="13" xfId="53" applyNumberFormat="1" applyFont="1" applyFill="1" applyBorder="1" applyAlignment="1">
      <alignment horizontal="center" vertical="top"/>
      <protection/>
    </xf>
    <xf numFmtId="0" fontId="10" fillId="32" borderId="10" xfId="0" applyFont="1" applyFill="1" applyBorder="1" applyAlignment="1">
      <alignment vertical="top" wrapText="1"/>
    </xf>
    <xf numFmtId="49" fontId="10" fillId="32" borderId="10" xfId="0" applyNumberFormat="1" applyFont="1" applyFill="1" applyBorder="1" applyAlignment="1">
      <alignment horizontal="center" vertical="top"/>
    </xf>
    <xf numFmtId="49" fontId="8" fillId="32" borderId="10" xfId="0" applyNumberFormat="1" applyFont="1" applyFill="1" applyBorder="1" applyAlignment="1">
      <alignment horizontal="center" vertical="top"/>
    </xf>
    <xf numFmtId="49"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xf>
    <xf numFmtId="49" fontId="8" fillId="32" borderId="10" xfId="0" applyNumberFormat="1" applyFont="1" applyFill="1" applyBorder="1" applyAlignment="1">
      <alignment horizontal="center" vertical="center" wrapText="1"/>
    </xf>
    <xf numFmtId="0" fontId="11" fillId="32" borderId="0" xfId="0" applyFont="1" applyFill="1" applyAlignment="1">
      <alignment vertical="top" wrapText="1"/>
    </xf>
    <xf numFmtId="0" fontId="9" fillId="32" borderId="0" xfId="0" applyFont="1" applyFill="1" applyAlignment="1">
      <alignment/>
    </xf>
    <xf numFmtId="0" fontId="9" fillId="32" borderId="0" xfId="0" applyFont="1" applyFill="1" applyAlignment="1">
      <alignment horizontal="left" vertical="top" wrapText="1"/>
    </xf>
    <xf numFmtId="49" fontId="8" fillId="0" borderId="0" xfId="0" applyNumberFormat="1" applyFont="1" applyAlignment="1">
      <alignment horizontal="center" vertical="top" wrapText="1"/>
    </xf>
    <xf numFmtId="0" fontId="8" fillId="0" borderId="0" xfId="0" applyFont="1" applyAlignment="1">
      <alignment vertical="top" wrapText="1"/>
    </xf>
    <xf numFmtId="164" fontId="8" fillId="0" borderId="0" xfId="0" applyNumberFormat="1" applyFont="1" applyAlignment="1">
      <alignment horizontal="left" vertical="top"/>
    </xf>
    <xf numFmtId="0" fontId="9" fillId="0" borderId="0" xfId="0" applyFont="1" applyAlignment="1">
      <alignment vertical="top"/>
    </xf>
    <xf numFmtId="0" fontId="9" fillId="0" borderId="0" xfId="0" applyFont="1" applyAlignment="1">
      <alignment wrapText="1"/>
    </xf>
    <xf numFmtId="0" fontId="9" fillId="0" borderId="0" xfId="0" applyFont="1" applyAlignment="1">
      <alignment/>
    </xf>
    <xf numFmtId="49" fontId="10" fillId="0" borderId="0" xfId="0" applyNumberFormat="1" applyFont="1" applyAlignment="1">
      <alignment horizontal="center" vertical="top" wrapText="1"/>
    </xf>
    <xf numFmtId="0" fontId="11" fillId="0" borderId="0" xfId="0" applyFont="1" applyAlignment="1">
      <alignment vertical="top" wrapText="1"/>
    </xf>
    <xf numFmtId="0" fontId="9" fillId="0" borderId="0" xfId="0" applyFont="1" applyAlignment="1">
      <alignment/>
    </xf>
    <xf numFmtId="0" fontId="8" fillId="0" borderId="0" xfId="0" applyFont="1" applyAlignment="1">
      <alignment horizontal="left" vertical="top"/>
    </xf>
    <xf numFmtId="49" fontId="8" fillId="0" borderId="10" xfId="0" applyNumberFormat="1" applyFont="1" applyBorder="1" applyAlignment="1">
      <alignment horizontal="center" vertical="center" wrapText="1"/>
    </xf>
    <xf numFmtId="0" fontId="0" fillId="0" borderId="0" xfId="0" applyAlignment="1">
      <alignment vertical="top"/>
    </xf>
    <xf numFmtId="0" fontId="56" fillId="0" borderId="10" xfId="0" applyFont="1" applyFill="1" applyBorder="1" applyAlignment="1">
      <alignment horizontal="left" vertical="top" wrapText="1"/>
    </xf>
    <xf numFmtId="0" fontId="0" fillId="0" borderId="0" xfId="0" applyBorder="1" applyAlignment="1">
      <alignment vertical="top"/>
    </xf>
    <xf numFmtId="0" fontId="56" fillId="0" borderId="10" xfId="53" applyFont="1" applyFill="1" applyBorder="1" applyAlignment="1">
      <alignment horizontal="left" vertical="top" wrapText="1"/>
      <protection/>
    </xf>
    <xf numFmtId="164" fontId="8" fillId="32" borderId="10" xfId="0" applyNumberFormat="1" applyFont="1" applyFill="1" applyBorder="1" applyAlignment="1">
      <alignment vertical="top" wrapText="1"/>
    </xf>
    <xf numFmtId="0" fontId="8" fillId="0" borderId="11" xfId="0" applyFont="1" applyFill="1" applyBorder="1" applyAlignment="1">
      <alignment vertical="top" wrapText="1"/>
    </xf>
    <xf numFmtId="0" fontId="8" fillId="0" borderId="10" xfId="0" applyFont="1" applyFill="1" applyBorder="1" applyAlignment="1">
      <alignment vertical="top" wrapText="1"/>
    </xf>
    <xf numFmtId="49" fontId="10" fillId="32" borderId="11" xfId="0" applyNumberFormat="1" applyFont="1" applyFill="1" applyBorder="1" applyAlignment="1">
      <alignment vertical="top"/>
    </xf>
    <xf numFmtId="164" fontId="12" fillId="32" borderId="10" xfId="0" applyNumberFormat="1" applyFont="1" applyFill="1" applyBorder="1" applyAlignment="1">
      <alignment horizontal="right" vertical="top" wrapText="1"/>
    </xf>
    <xf numFmtId="164" fontId="54" fillId="0" borderId="0" xfId="0" applyNumberFormat="1" applyFont="1" applyAlignment="1">
      <alignment/>
    </xf>
    <xf numFmtId="0" fontId="54" fillId="0" borderId="0" xfId="0" applyFont="1" applyAlignment="1">
      <alignment/>
    </xf>
    <xf numFmtId="0" fontId="6" fillId="32" borderId="14" xfId="53" applyFont="1" applyFill="1" applyBorder="1" applyAlignment="1">
      <alignment horizontal="left" vertical="top" wrapText="1"/>
      <protection/>
    </xf>
    <xf numFmtId="4" fontId="0" fillId="0" borderId="0" xfId="0" applyNumberFormat="1" applyAlignment="1">
      <alignment/>
    </xf>
    <xf numFmtId="0" fontId="46" fillId="0" borderId="0" xfId="0" applyFont="1" applyAlignment="1">
      <alignment/>
    </xf>
    <xf numFmtId="0" fontId="56" fillId="32" borderId="10" xfId="53" applyFont="1" applyFill="1" applyBorder="1" applyAlignment="1">
      <alignment vertical="top"/>
      <protection/>
    </xf>
    <xf numFmtId="0" fontId="16" fillId="32" borderId="0" xfId="0" applyFont="1" applyFill="1" applyAlignment="1">
      <alignment vertical="top" wrapText="1"/>
    </xf>
    <xf numFmtId="49" fontId="2" fillId="0" borderId="0" xfId="0" applyNumberFormat="1" applyFont="1" applyAlignment="1">
      <alignment horizontal="center" vertical="top" wrapText="1"/>
    </xf>
    <xf numFmtId="0" fontId="2" fillId="0" borderId="0" xfId="0" applyFont="1" applyAlignment="1">
      <alignment vertical="top" wrapText="1"/>
    </xf>
    <xf numFmtId="0" fontId="0" fillId="0" borderId="0" xfId="0" applyAlignment="1">
      <alignment wrapText="1"/>
    </xf>
    <xf numFmtId="0" fontId="4" fillId="32" borderId="0" xfId="53" applyFont="1" applyFill="1">
      <alignment/>
      <protection/>
    </xf>
    <xf numFmtId="0" fontId="2" fillId="32" borderId="0" xfId="53" applyFont="1" applyFill="1">
      <alignment/>
      <protection/>
    </xf>
    <xf numFmtId="0" fontId="7" fillId="32" borderId="0" xfId="53" applyFont="1" applyFill="1" applyAlignment="1">
      <alignment horizontal="center"/>
      <protection/>
    </xf>
    <xf numFmtId="0" fontId="4" fillId="32" borderId="0" xfId="53" applyFont="1" applyFill="1" applyAlignment="1">
      <alignment vertical="top"/>
      <protection/>
    </xf>
    <xf numFmtId="0" fontId="2" fillId="32" borderId="0" xfId="53" applyFont="1" applyFill="1" applyAlignment="1">
      <alignment vertical="top"/>
      <protection/>
    </xf>
    <xf numFmtId="0" fontId="0" fillId="32" borderId="0" xfId="53" applyFill="1" applyAlignment="1">
      <alignment vertical="top"/>
      <protection/>
    </xf>
    <xf numFmtId="0" fontId="4" fillId="32" borderId="0" xfId="53" applyFont="1" applyFill="1" applyAlignment="1">
      <alignment horizontal="left"/>
      <protection/>
    </xf>
    <xf numFmtId="0" fontId="4" fillId="32" borderId="0" xfId="53" applyFont="1" applyFill="1" applyAlignment="1">
      <alignment/>
      <protection/>
    </xf>
    <xf numFmtId="0" fontId="4" fillId="32" borderId="10" xfId="53" applyFont="1" applyFill="1" applyBorder="1" applyAlignment="1">
      <alignment horizontal="center" vertical="center" wrapText="1"/>
      <protection/>
    </xf>
    <xf numFmtId="0" fontId="7" fillId="32" borderId="10" xfId="53" applyFont="1" applyFill="1" applyBorder="1" applyAlignment="1">
      <alignment horizontal="center" vertical="center"/>
      <protection/>
    </xf>
    <xf numFmtId="0" fontId="5" fillId="32" borderId="0" xfId="53" applyFont="1" applyFill="1">
      <alignment/>
      <protection/>
    </xf>
    <xf numFmtId="0" fontId="3" fillId="32" borderId="10" xfId="0" applyFont="1" applyFill="1" applyBorder="1" applyAlignment="1">
      <alignment horizontal="left" vertical="center" wrapText="1"/>
    </xf>
    <xf numFmtId="0" fontId="15" fillId="32" borderId="0" xfId="53" applyFont="1" applyFill="1">
      <alignment/>
      <protection/>
    </xf>
    <xf numFmtId="0" fontId="3" fillId="32" borderId="10" xfId="0" applyFont="1" applyFill="1" applyBorder="1" applyAlignment="1">
      <alignment horizontal="justify"/>
    </xf>
    <xf numFmtId="0" fontId="3" fillId="32" borderId="10" xfId="0" applyFont="1" applyFill="1" applyBorder="1" applyAlignment="1">
      <alignment wrapText="1"/>
    </xf>
    <xf numFmtId="49" fontId="3" fillId="32" borderId="15" xfId="0" applyNumberFormat="1" applyFont="1" applyFill="1" applyBorder="1" applyAlignment="1">
      <alignment horizontal="left" vertical="center" wrapText="1"/>
    </xf>
    <xf numFmtId="49" fontId="3" fillId="33" borderId="16" xfId="0" applyNumberFormat="1" applyFont="1" applyFill="1" applyBorder="1" applyAlignment="1">
      <alignment horizontal="left" vertical="center" wrapText="1"/>
    </xf>
    <xf numFmtId="49" fontId="7" fillId="32" borderId="10" xfId="53" applyNumberFormat="1" applyFont="1" applyFill="1" applyBorder="1" applyAlignment="1">
      <alignment horizontal="center" vertical="center"/>
      <protection/>
    </xf>
    <xf numFmtId="16" fontId="4" fillId="32" borderId="10" xfId="53" applyNumberFormat="1" applyFont="1" applyFill="1" applyBorder="1" applyAlignment="1">
      <alignment horizontal="center" vertical="center"/>
      <protection/>
    </xf>
    <xf numFmtId="1" fontId="5" fillId="32" borderId="0" xfId="53" applyNumberFormat="1" applyFont="1" applyFill="1">
      <alignment/>
      <protection/>
    </xf>
    <xf numFmtId="0" fontId="3" fillId="32" borderId="10" xfId="0" applyNumberFormat="1" applyFont="1" applyFill="1" applyBorder="1" applyAlignment="1">
      <alignment vertical="center" wrapText="1"/>
    </xf>
    <xf numFmtId="165" fontId="4" fillId="32" borderId="10" xfId="54" applyNumberFormat="1" applyFont="1" applyFill="1" applyBorder="1" applyAlignment="1">
      <alignment horizontal="center" vertical="center" wrapText="1"/>
      <protection/>
    </xf>
    <xf numFmtId="0" fontId="0" fillId="32" borderId="0" xfId="53" applyFill="1" applyBorder="1">
      <alignment/>
      <protection/>
    </xf>
    <xf numFmtId="0" fontId="46" fillId="32" borderId="0" xfId="53" applyFont="1" applyFill="1" applyBorder="1">
      <alignment/>
      <protection/>
    </xf>
    <xf numFmtId="0" fontId="46" fillId="32" borderId="0" xfId="53" applyFont="1" applyFill="1">
      <alignment/>
      <protection/>
    </xf>
    <xf numFmtId="0" fontId="18" fillId="32" borderId="0" xfId="53" applyFont="1" applyFill="1">
      <alignment/>
      <protection/>
    </xf>
    <xf numFmtId="0" fontId="17" fillId="32" borderId="0" xfId="53" applyFont="1" applyFill="1" applyAlignment="1">
      <alignment horizontal="center" vertical="top"/>
      <protection/>
    </xf>
    <xf numFmtId="0" fontId="4" fillId="0" borderId="10" xfId="0" applyFont="1" applyFill="1" applyBorder="1" applyAlignment="1">
      <alignment horizontal="center" vertical="center" wrapText="1"/>
    </xf>
    <xf numFmtId="49" fontId="4" fillId="32" borderId="10" xfId="0" applyNumberFormat="1" applyFont="1" applyFill="1" applyBorder="1" applyAlignment="1">
      <alignment horizontal="center" vertical="top"/>
    </xf>
    <xf numFmtId="0" fontId="4" fillId="32" borderId="10" xfId="0" applyFont="1" applyFill="1" applyBorder="1" applyAlignment="1">
      <alignment horizontal="center" vertical="center" wrapText="1"/>
    </xf>
    <xf numFmtId="0" fontId="3" fillId="32" borderId="10" xfId="0" applyFont="1" applyFill="1" applyBorder="1" applyAlignment="1">
      <alignment vertical="top" wrapText="1"/>
    </xf>
    <xf numFmtId="0" fontId="18" fillId="0" borderId="0" xfId="53" applyFont="1">
      <alignment/>
      <protection/>
    </xf>
    <xf numFmtId="0" fontId="4" fillId="34" borderId="10" xfId="0" applyFont="1" applyFill="1" applyBorder="1" applyAlignment="1">
      <alignment horizontal="center" vertical="center"/>
    </xf>
    <xf numFmtId="0" fontId="4" fillId="32" borderId="10" xfId="0" applyFont="1" applyFill="1" applyBorder="1" applyAlignment="1">
      <alignment horizontal="center" vertical="center"/>
    </xf>
    <xf numFmtId="3" fontId="4" fillId="32" borderId="10" xfId="0" applyNumberFormat="1" applyFont="1" applyFill="1" applyBorder="1" applyAlignment="1">
      <alignment horizontal="center" vertical="center"/>
    </xf>
    <xf numFmtId="0" fontId="4" fillId="32" borderId="14" xfId="0" applyFont="1" applyFill="1" applyBorder="1" applyAlignment="1">
      <alignment vertical="top" wrapText="1"/>
    </xf>
    <xf numFmtId="49" fontId="4" fillId="32" borderId="12" xfId="0" applyNumberFormat="1" applyFont="1" applyFill="1" applyBorder="1" applyAlignment="1">
      <alignment horizontal="center" vertical="top"/>
    </xf>
    <xf numFmtId="0" fontId="4" fillId="32" borderId="10" xfId="0" applyFont="1" applyFill="1" applyBorder="1" applyAlignment="1">
      <alignment vertical="top" wrapText="1"/>
    </xf>
    <xf numFmtId="0" fontId="3" fillId="32" borderId="10" xfId="53" applyFont="1" applyFill="1" applyBorder="1" applyAlignment="1">
      <alignment horizontal="center" vertical="center"/>
      <protection/>
    </xf>
    <xf numFmtId="164" fontId="3" fillId="32" borderId="10" xfId="53" applyNumberFormat="1" applyFont="1" applyFill="1" applyBorder="1" applyAlignment="1">
      <alignment horizontal="center" vertical="center"/>
      <protection/>
    </xf>
    <xf numFmtId="0" fontId="20" fillId="0" borderId="0" xfId="53" applyFont="1">
      <alignment/>
      <protection/>
    </xf>
    <xf numFmtId="49" fontId="4" fillId="32" borderId="11" xfId="0" applyNumberFormat="1" applyFont="1" applyFill="1" applyBorder="1" applyAlignment="1">
      <alignment horizontal="center" vertical="top"/>
    </xf>
    <xf numFmtId="0" fontId="4" fillId="32" borderId="11" xfId="0" applyFont="1" applyFill="1" applyBorder="1" applyAlignment="1">
      <alignment vertical="top" wrapText="1"/>
    </xf>
    <xf numFmtId="49" fontId="4" fillId="0" borderId="10" xfId="0" applyNumberFormat="1" applyFont="1" applyFill="1" applyBorder="1" applyAlignment="1">
      <alignment horizontal="center" vertical="top"/>
    </xf>
    <xf numFmtId="0" fontId="3" fillId="32" borderId="14" xfId="53" applyFont="1" applyFill="1" applyBorder="1" applyAlignment="1">
      <alignment vertical="top" wrapText="1"/>
      <protection/>
    </xf>
    <xf numFmtId="0" fontId="3" fillId="32" borderId="0" xfId="0" applyFont="1" applyFill="1" applyAlignment="1">
      <alignment vertical="top" wrapText="1"/>
    </xf>
    <xf numFmtId="0" fontId="57" fillId="0" borderId="10" xfId="0" applyFont="1" applyBorder="1" applyAlignment="1">
      <alignment horizontal="center" vertical="center" wrapText="1"/>
    </xf>
    <xf numFmtId="0" fontId="3" fillId="32" borderId="10" xfId="53" applyFont="1" applyFill="1" applyBorder="1" applyAlignment="1">
      <alignment vertical="top" wrapText="1"/>
      <protection/>
    </xf>
    <xf numFmtId="165" fontId="4" fillId="34" borderId="10" xfId="0" applyNumberFormat="1" applyFont="1" applyFill="1" applyBorder="1" applyAlignment="1">
      <alignment horizontal="center" vertical="center"/>
    </xf>
    <xf numFmtId="165" fontId="4" fillId="32" borderId="10" xfId="0" applyNumberFormat="1" applyFont="1" applyFill="1" applyBorder="1" applyAlignment="1">
      <alignment horizontal="center" vertical="center"/>
    </xf>
    <xf numFmtId="164" fontId="4" fillId="32" borderId="10" xfId="0" applyNumberFormat="1" applyFont="1" applyFill="1" applyBorder="1" applyAlignment="1">
      <alignment horizontal="center" vertical="center"/>
    </xf>
    <xf numFmtId="164" fontId="3" fillId="32" borderId="12" xfId="0" applyNumberFormat="1" applyFont="1" applyFill="1" applyBorder="1" applyAlignment="1">
      <alignment horizontal="center" vertical="center" wrapText="1"/>
    </xf>
    <xf numFmtId="2" fontId="3" fillId="34" borderId="10" xfId="0" applyNumberFormat="1" applyFont="1" applyFill="1" applyBorder="1" applyAlignment="1">
      <alignment horizontal="center" vertical="center"/>
    </xf>
    <xf numFmtId="0" fontId="0" fillId="0" borderId="10" xfId="53" applyBorder="1">
      <alignment/>
      <protection/>
    </xf>
    <xf numFmtId="0" fontId="56" fillId="32" borderId="11" xfId="0" applyFont="1" applyFill="1" applyBorder="1" applyAlignment="1">
      <alignment horizontal="left" vertical="center" wrapText="1"/>
    </xf>
    <xf numFmtId="0" fontId="56" fillId="32" borderId="13" xfId="0" applyFont="1" applyFill="1" applyBorder="1" applyAlignment="1">
      <alignment horizontal="left" vertical="center" wrapText="1"/>
    </xf>
    <xf numFmtId="0" fontId="56" fillId="32" borderId="12" xfId="0" applyFont="1" applyFill="1" applyBorder="1" applyAlignment="1">
      <alignment horizontal="left" vertical="center" wrapText="1"/>
    </xf>
    <xf numFmtId="49" fontId="8" fillId="32" borderId="17" xfId="0" applyNumberFormat="1" applyFont="1" applyFill="1" applyBorder="1" applyAlignment="1">
      <alignment horizontal="center" vertical="center" wrapText="1"/>
    </xf>
    <xf numFmtId="49" fontId="8" fillId="32" borderId="18" xfId="0" applyNumberFormat="1" applyFont="1" applyFill="1" applyBorder="1" applyAlignment="1">
      <alignment horizontal="center" vertical="center" wrapText="1"/>
    </xf>
    <xf numFmtId="49" fontId="8" fillId="32" borderId="14" xfId="0" applyNumberFormat="1" applyFont="1" applyFill="1" applyBorder="1" applyAlignment="1">
      <alignment horizontal="center" vertical="center" wrapText="1"/>
    </xf>
    <xf numFmtId="0" fontId="56" fillId="32" borderId="17" xfId="0" applyFont="1" applyFill="1" applyBorder="1" applyAlignment="1">
      <alignment horizontal="center" vertical="center" wrapText="1"/>
    </xf>
    <xf numFmtId="0" fontId="56" fillId="32" borderId="14" xfId="0" applyFont="1" applyFill="1" applyBorder="1" applyAlignment="1">
      <alignment horizontal="center" vertical="center" wrapText="1"/>
    </xf>
    <xf numFmtId="49" fontId="10" fillId="32" borderId="11" xfId="0" applyNumberFormat="1" applyFont="1" applyFill="1" applyBorder="1" applyAlignment="1">
      <alignment horizontal="center" vertical="top"/>
    </xf>
    <xf numFmtId="49" fontId="10" fillId="32" borderId="13" xfId="0" applyNumberFormat="1" applyFont="1" applyFill="1" applyBorder="1" applyAlignment="1">
      <alignment horizontal="center" vertical="top"/>
    </xf>
    <xf numFmtId="49" fontId="10" fillId="32" borderId="12" xfId="0" applyNumberFormat="1" applyFont="1" applyFill="1" applyBorder="1" applyAlignment="1">
      <alignment horizontal="center" vertical="top"/>
    </xf>
    <xf numFmtId="49" fontId="8" fillId="32" borderId="11" xfId="0" applyNumberFormat="1" applyFont="1" applyFill="1" applyBorder="1" applyAlignment="1">
      <alignment horizontal="center" vertical="top"/>
    </xf>
    <xf numFmtId="49" fontId="8" fillId="32" borderId="13" xfId="0" applyNumberFormat="1" applyFont="1" applyFill="1" applyBorder="1" applyAlignment="1">
      <alignment horizontal="center" vertical="top"/>
    </xf>
    <xf numFmtId="49" fontId="8" fillId="32" borderId="12" xfId="0" applyNumberFormat="1" applyFont="1" applyFill="1" applyBorder="1" applyAlignment="1">
      <alignment horizontal="center" vertical="top"/>
    </xf>
    <xf numFmtId="0" fontId="10" fillId="32" borderId="11" xfId="0" applyFont="1" applyFill="1" applyBorder="1" applyAlignment="1">
      <alignment horizontal="left" vertical="top" wrapText="1"/>
    </xf>
    <xf numFmtId="0" fontId="10" fillId="32" borderId="13" xfId="0" applyFont="1" applyFill="1" applyBorder="1" applyAlignment="1">
      <alignment horizontal="left" vertical="top" wrapText="1"/>
    </xf>
    <xf numFmtId="0" fontId="10" fillId="32" borderId="12" xfId="0" applyFont="1" applyFill="1" applyBorder="1" applyAlignment="1">
      <alignment horizontal="left" vertical="top" wrapText="1"/>
    </xf>
    <xf numFmtId="0" fontId="8" fillId="32" borderId="11" xfId="0" applyFont="1" applyFill="1" applyBorder="1" applyAlignment="1">
      <alignment horizontal="left" vertical="top" wrapText="1"/>
    </xf>
    <xf numFmtId="0" fontId="8" fillId="32" borderId="13" xfId="0" applyFont="1" applyFill="1" applyBorder="1" applyAlignment="1">
      <alignment horizontal="left" vertical="top" wrapText="1"/>
    </xf>
    <xf numFmtId="0" fontId="8" fillId="32" borderId="12" xfId="0" applyFont="1" applyFill="1" applyBorder="1" applyAlignment="1">
      <alignment horizontal="left" vertical="top" wrapText="1"/>
    </xf>
    <xf numFmtId="0" fontId="0" fillId="32" borderId="13" xfId="0" applyFill="1" applyBorder="1" applyAlignment="1">
      <alignment/>
    </xf>
    <xf numFmtId="0" fontId="0" fillId="32" borderId="12" xfId="0" applyFill="1" applyBorder="1" applyAlignment="1">
      <alignment/>
    </xf>
    <xf numFmtId="0" fontId="8" fillId="32" borderId="11" xfId="0" applyNumberFormat="1" applyFont="1" applyFill="1" applyBorder="1" applyAlignment="1">
      <alignment horizontal="left" vertical="top" wrapText="1"/>
    </xf>
    <xf numFmtId="0" fontId="8" fillId="32" borderId="13" xfId="0" applyNumberFormat="1" applyFont="1" applyFill="1" applyBorder="1" applyAlignment="1">
      <alignment horizontal="left" vertical="top" wrapText="1"/>
    </xf>
    <xf numFmtId="0" fontId="8" fillId="32" borderId="12" xfId="0" applyNumberFormat="1" applyFont="1" applyFill="1" applyBorder="1" applyAlignment="1">
      <alignment horizontal="left" vertical="top" wrapText="1"/>
    </xf>
    <xf numFmtId="49" fontId="6" fillId="32" borderId="11" xfId="53" applyNumberFormat="1" applyFont="1" applyFill="1" applyBorder="1" applyAlignment="1">
      <alignment horizontal="center" vertical="top"/>
      <protection/>
    </xf>
    <xf numFmtId="49" fontId="6" fillId="32" borderId="12" xfId="53" applyNumberFormat="1" applyFont="1" applyFill="1" applyBorder="1" applyAlignment="1">
      <alignment horizontal="center" vertical="top"/>
      <protection/>
    </xf>
    <xf numFmtId="0" fontId="6" fillId="32" borderId="11" xfId="53" applyFont="1" applyFill="1" applyBorder="1" applyAlignment="1">
      <alignment horizontal="left" vertical="top" wrapText="1"/>
      <protection/>
    </xf>
    <xf numFmtId="0" fontId="6" fillId="32" borderId="12" xfId="53" applyFont="1" applyFill="1" applyBorder="1" applyAlignment="1">
      <alignment horizontal="left" vertical="top" wrapText="1"/>
      <protection/>
    </xf>
    <xf numFmtId="0" fontId="8" fillId="32" borderId="11" xfId="0" applyFont="1" applyFill="1" applyBorder="1" applyAlignment="1">
      <alignment horizontal="center" vertical="top" wrapText="1"/>
    </xf>
    <xf numFmtId="0" fontId="8" fillId="32" borderId="13" xfId="0" applyFont="1" applyFill="1" applyBorder="1" applyAlignment="1">
      <alignment horizontal="center" vertical="top" wrapText="1"/>
    </xf>
    <xf numFmtId="0" fontId="8" fillId="32" borderId="12" xfId="0" applyFont="1" applyFill="1" applyBorder="1" applyAlignment="1">
      <alignment horizontal="center" vertical="top" wrapText="1"/>
    </xf>
    <xf numFmtId="49" fontId="6" fillId="32" borderId="13" xfId="53" applyNumberFormat="1" applyFont="1" applyFill="1" applyBorder="1" applyAlignment="1">
      <alignment horizontal="center" vertical="top"/>
      <protection/>
    </xf>
    <xf numFmtId="0" fontId="58" fillId="32" borderId="11" xfId="0" applyFont="1" applyFill="1" applyBorder="1" applyAlignment="1">
      <alignment horizontal="left" vertical="top" wrapText="1"/>
    </xf>
    <xf numFmtId="0" fontId="58" fillId="32" borderId="13" xfId="0" applyFont="1" applyFill="1" applyBorder="1" applyAlignment="1">
      <alignment horizontal="left" vertical="top" wrapText="1"/>
    </xf>
    <xf numFmtId="0" fontId="58" fillId="32" borderId="12" xfId="0" applyFont="1" applyFill="1" applyBorder="1" applyAlignment="1">
      <alignment horizontal="left" vertical="top" wrapText="1"/>
    </xf>
    <xf numFmtId="49" fontId="10" fillId="32" borderId="10" xfId="0" applyNumberFormat="1" applyFont="1" applyFill="1" applyBorder="1" applyAlignment="1">
      <alignment horizontal="center" vertical="top"/>
    </xf>
    <xf numFmtId="49" fontId="8" fillId="32" borderId="10" xfId="0" applyNumberFormat="1" applyFont="1" applyFill="1" applyBorder="1" applyAlignment="1">
      <alignment horizontal="center" vertical="top"/>
    </xf>
    <xf numFmtId="0" fontId="10" fillId="32" borderId="10" xfId="0" applyFont="1" applyFill="1" applyBorder="1" applyAlignment="1">
      <alignment vertical="top" wrapText="1"/>
    </xf>
    <xf numFmtId="49" fontId="8" fillId="0" borderId="0" xfId="0" applyNumberFormat="1" applyFont="1" applyAlignment="1">
      <alignment horizontal="left" vertical="top" wrapText="1"/>
    </xf>
    <xf numFmtId="0" fontId="9" fillId="0" borderId="0" xfId="0" applyFont="1" applyAlignment="1">
      <alignment horizontal="left" vertical="top"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10" fillId="32" borderId="10" xfId="0" applyNumberFormat="1" applyFont="1" applyFill="1" applyBorder="1" applyAlignment="1">
      <alignment horizontal="center" vertical="top" wrapText="1"/>
    </xf>
    <xf numFmtId="0" fontId="9" fillId="32" borderId="10" xfId="0" applyFont="1" applyFill="1" applyBorder="1" applyAlignment="1">
      <alignment horizontal="center" vertical="top" wrapText="1"/>
    </xf>
    <xf numFmtId="0" fontId="10" fillId="32" borderId="10" xfId="0" applyFont="1" applyFill="1" applyBorder="1" applyAlignment="1">
      <alignment horizontal="left" vertical="top" wrapText="1"/>
    </xf>
    <xf numFmtId="0" fontId="9" fillId="32" borderId="10" xfId="0" applyFont="1" applyFill="1" applyBorder="1" applyAlignment="1">
      <alignment horizontal="left" vertical="top" wrapText="1"/>
    </xf>
    <xf numFmtId="164" fontId="2" fillId="0" borderId="0" xfId="0" applyNumberFormat="1" applyFont="1" applyAlignment="1">
      <alignment horizontal="right" vertical="top"/>
    </xf>
    <xf numFmtId="0" fontId="0" fillId="0" borderId="0" xfId="0" applyAlignment="1">
      <alignment horizontal="right"/>
    </xf>
    <xf numFmtId="49" fontId="10" fillId="32" borderId="11" xfId="0" applyNumberFormat="1" applyFont="1" applyFill="1" applyBorder="1" applyAlignment="1">
      <alignment horizontal="center" vertical="top" wrapText="1"/>
    </xf>
    <xf numFmtId="49" fontId="10" fillId="32" borderId="13" xfId="0" applyNumberFormat="1" applyFont="1" applyFill="1" applyBorder="1" applyAlignment="1">
      <alignment horizontal="center" vertical="top" wrapText="1"/>
    </xf>
    <xf numFmtId="49" fontId="14" fillId="32" borderId="0" xfId="0" applyNumberFormat="1" applyFont="1" applyFill="1" applyAlignment="1">
      <alignment horizontal="center" vertical="top" wrapText="1"/>
    </xf>
    <xf numFmtId="164" fontId="8" fillId="0" borderId="0" xfId="0" applyNumberFormat="1" applyFont="1" applyAlignment="1">
      <alignment horizontal="right" vertical="top"/>
    </xf>
    <xf numFmtId="0" fontId="59" fillId="0" borderId="0" xfId="0" applyFont="1" applyAlignment="1">
      <alignment horizontal="right"/>
    </xf>
    <xf numFmtId="164" fontId="3" fillId="0" borderId="0" xfId="0" applyNumberFormat="1" applyFont="1" applyAlignment="1">
      <alignment horizontal="left" vertical="top"/>
    </xf>
    <xf numFmtId="0" fontId="0" fillId="0" borderId="0" xfId="0" applyAlignment="1">
      <alignment/>
    </xf>
    <xf numFmtId="164" fontId="3" fillId="32" borderId="0" xfId="0" applyNumberFormat="1" applyFont="1" applyFill="1" applyAlignment="1">
      <alignment horizontal="left" vertical="top"/>
    </xf>
    <xf numFmtId="0" fontId="0" fillId="32" borderId="0" xfId="0" applyFill="1" applyAlignment="1">
      <alignment/>
    </xf>
    <xf numFmtId="0" fontId="4"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7" fillId="32" borderId="0" xfId="53" applyFont="1" applyFill="1" applyAlignment="1">
      <alignment horizontal="center" vertical="center" wrapText="1"/>
      <protection/>
    </xf>
    <xf numFmtId="0" fontId="4" fillId="32" borderId="0" xfId="53" applyFont="1" applyFill="1" applyAlignment="1">
      <alignment vertical="center"/>
      <protection/>
    </xf>
    <xf numFmtId="0" fontId="0" fillId="32" borderId="0" xfId="0" applyFill="1" applyAlignment="1">
      <alignment vertical="center"/>
    </xf>
    <xf numFmtId="0" fontId="4" fillId="32" borderId="0" xfId="53" applyFont="1" applyFill="1" applyAlignment="1">
      <alignment horizontal="left" vertical="top"/>
      <protection/>
    </xf>
    <xf numFmtId="0" fontId="4" fillId="32" borderId="0" xfId="53" applyFont="1" applyFill="1" applyAlignment="1">
      <alignment vertical="top"/>
      <protection/>
    </xf>
    <xf numFmtId="0" fontId="17" fillId="32" borderId="0" xfId="53" applyFont="1" applyFill="1" applyAlignment="1">
      <alignment horizontal="center" vertical="top"/>
      <protection/>
    </xf>
    <xf numFmtId="0" fontId="4" fillId="0" borderId="0" xfId="53" applyFont="1" applyFill="1" applyAlignment="1">
      <alignment horizontal="left" vertical="top"/>
      <protection/>
    </xf>
    <xf numFmtId="0" fontId="4" fillId="0" borderId="0" xfId="53" applyFont="1" applyFill="1" applyAlignment="1">
      <alignment vertical="top"/>
      <protection/>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49" fontId="4" fillId="32" borderId="11" xfId="0" applyNumberFormat="1" applyFont="1" applyFill="1" applyBorder="1" applyAlignment="1">
      <alignment horizontal="center" vertical="top"/>
    </xf>
    <xf numFmtId="49" fontId="4" fillId="32" borderId="12" xfId="0" applyNumberFormat="1" applyFont="1" applyFill="1" applyBorder="1" applyAlignment="1">
      <alignment horizontal="center" vertical="top"/>
    </xf>
    <xf numFmtId="49" fontId="4" fillId="32" borderId="19" xfId="0" applyNumberFormat="1" applyFont="1" applyFill="1" applyBorder="1" applyAlignment="1">
      <alignment horizontal="center" vertical="top"/>
    </xf>
    <xf numFmtId="0" fontId="0" fillId="32" borderId="21" xfId="0" applyFill="1" applyBorder="1" applyAlignment="1">
      <alignment/>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4" fillId="32" borderId="21" xfId="53" applyFont="1" applyFill="1" applyBorder="1" applyAlignment="1">
      <alignment horizontal="center" vertical="center"/>
      <protection/>
    </xf>
    <xf numFmtId="0" fontId="4" fillId="32" borderId="24" xfId="53" applyFont="1" applyFill="1" applyBorder="1" applyAlignment="1">
      <alignment horizontal="center" vertical="center"/>
      <protection/>
    </xf>
    <xf numFmtId="0" fontId="4" fillId="32" borderId="22" xfId="53" applyFont="1" applyFill="1" applyBorder="1" applyAlignment="1">
      <alignment horizontal="center" vertical="center"/>
      <protection/>
    </xf>
    <xf numFmtId="0" fontId="4" fillId="0" borderId="11" xfId="53" applyFont="1" applyFill="1" applyBorder="1" applyAlignment="1">
      <alignment horizontal="center" vertical="center" wrapText="1"/>
      <protection/>
    </xf>
    <xf numFmtId="0" fontId="4" fillId="0" borderId="12"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0" fontId="13" fillId="32" borderId="10" xfId="53" applyFont="1" applyFill="1" applyBorder="1" applyAlignment="1">
      <alignment horizontal="center" vertical="center" wrapText="1"/>
      <protection/>
    </xf>
    <xf numFmtId="0" fontId="13" fillId="32" borderId="10" xfId="53" applyFont="1" applyFill="1" applyBorder="1" applyAlignment="1">
      <alignment/>
      <protection/>
    </xf>
    <xf numFmtId="0" fontId="4" fillId="32" borderId="10" xfId="53" applyFont="1" applyFill="1" applyBorder="1" applyAlignment="1">
      <alignment horizontal="center" vertical="center" wrapText="1"/>
      <protection/>
    </xf>
    <xf numFmtId="0" fontId="4" fillId="32" borderId="10" xfId="53" applyFont="1" applyFill="1" applyBorder="1" applyAlignment="1">
      <alignment/>
      <protection/>
    </xf>
    <xf numFmtId="49" fontId="14" fillId="32" borderId="17" xfId="0" applyNumberFormat="1" applyFont="1" applyFill="1" applyBorder="1" applyAlignment="1">
      <alignment horizontal="center" vertical="center" wrapText="1"/>
    </xf>
    <xf numFmtId="49" fontId="14" fillId="32" borderId="18" xfId="0" applyNumberFormat="1" applyFont="1" applyFill="1" applyBorder="1" applyAlignment="1">
      <alignment horizontal="center" vertical="center" wrapText="1"/>
    </xf>
    <xf numFmtId="49" fontId="14" fillId="32" borderId="14" xfId="0" applyNumberFormat="1" applyFont="1" applyFill="1" applyBorder="1" applyAlignment="1">
      <alignment horizontal="center" vertical="center" wrapText="1"/>
    </xf>
    <xf numFmtId="0" fontId="7" fillId="32" borderId="17" xfId="53" applyFont="1" applyFill="1" applyBorder="1" applyAlignment="1">
      <alignment horizontal="center" vertical="center" wrapText="1"/>
      <protection/>
    </xf>
    <xf numFmtId="0" fontId="7" fillId="32" borderId="18" xfId="53" applyFont="1" applyFill="1" applyBorder="1" applyAlignment="1">
      <alignment horizontal="center" vertical="center" wrapText="1"/>
      <protection/>
    </xf>
    <xf numFmtId="0" fontId="7" fillId="32" borderId="14" xfId="53" applyFont="1" applyFill="1" applyBorder="1" applyAlignment="1">
      <alignment horizontal="center" vertical="center" wrapText="1"/>
      <protection/>
    </xf>
    <xf numFmtId="164" fontId="3" fillId="32" borderId="10" xfId="0" applyNumberFormat="1" applyFont="1" applyFill="1" applyBorder="1" applyAlignment="1">
      <alignment horizontal="center" vertical="center" wrapText="1"/>
    </xf>
    <xf numFmtId="0" fontId="4" fillId="32" borderId="17" xfId="53" applyFont="1" applyFill="1" applyBorder="1" applyAlignment="1">
      <alignment horizontal="center" vertical="center"/>
      <protection/>
    </xf>
    <xf numFmtId="0" fontId="4" fillId="32" borderId="18" xfId="53" applyFont="1" applyFill="1" applyBorder="1" applyAlignment="1">
      <alignment horizontal="center" vertical="center"/>
      <protection/>
    </xf>
    <xf numFmtId="0" fontId="4" fillId="32" borderId="14" xfId="53" applyFont="1" applyFill="1" applyBorder="1" applyAlignment="1">
      <alignment horizontal="center" vertical="center"/>
      <protection/>
    </xf>
    <xf numFmtId="0" fontId="4" fillId="0" borderId="0" xfId="53" applyFont="1" applyFill="1" applyAlignment="1">
      <alignment horizontal="right"/>
      <protection/>
    </xf>
    <xf numFmtId="0" fontId="7" fillId="0" borderId="0" xfId="53" applyFont="1" applyFill="1" applyAlignment="1">
      <alignment horizontal="center" vertical="center" wrapText="1"/>
      <protection/>
    </xf>
    <xf numFmtId="0" fontId="4" fillId="0" borderId="10" xfId="53" applyFont="1" applyFill="1" applyBorder="1" applyAlignment="1">
      <alignment horizontal="center" vertical="center" wrapText="1"/>
      <protection/>
    </xf>
    <xf numFmtId="165" fontId="4" fillId="32" borderId="11" xfId="53" applyNumberFormat="1" applyFont="1" applyFill="1" applyBorder="1" applyAlignment="1">
      <alignment horizontal="center" vertical="center" wrapText="1"/>
      <protection/>
    </xf>
    <xf numFmtId="165" fontId="4" fillId="32" borderId="13" xfId="53" applyNumberFormat="1" applyFont="1" applyFill="1" applyBorder="1" applyAlignment="1">
      <alignment horizontal="center" vertical="center" wrapText="1"/>
      <protection/>
    </xf>
    <xf numFmtId="165" fontId="4" fillId="32" borderId="12" xfId="53" applyNumberFormat="1" applyFont="1" applyFill="1" applyBorder="1" applyAlignment="1">
      <alignment horizontal="center" vertical="center" wrapText="1"/>
      <protection/>
    </xf>
    <xf numFmtId="164" fontId="4" fillId="32" borderId="11" xfId="53" applyNumberFormat="1" applyFont="1" applyFill="1" applyBorder="1" applyAlignment="1">
      <alignment horizontal="center" vertical="center" wrapText="1"/>
      <protection/>
    </xf>
    <xf numFmtId="164" fontId="4" fillId="32" borderId="13" xfId="53" applyNumberFormat="1" applyFont="1" applyFill="1" applyBorder="1" applyAlignment="1">
      <alignment horizontal="center" vertical="center" wrapText="1"/>
      <protection/>
    </xf>
    <xf numFmtId="164" fontId="4" fillId="32" borderId="12" xfId="53" applyNumberFormat="1" applyFont="1" applyFill="1" applyBorder="1" applyAlignment="1">
      <alignment horizontal="center" vertical="center" wrapText="1"/>
      <protection/>
    </xf>
    <xf numFmtId="1" fontId="4" fillId="32" borderId="11" xfId="53" applyNumberFormat="1" applyFont="1" applyFill="1" applyBorder="1" applyAlignment="1">
      <alignment horizontal="center" vertical="center" wrapText="1"/>
      <protection/>
    </xf>
    <xf numFmtId="1" fontId="4" fillId="32" borderId="12" xfId="53"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_ГП на 2015 г изм 16.0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85"/>
  <sheetViews>
    <sheetView view="pageBreakPreview" zoomScale="75" zoomScaleSheetLayoutView="75" zoomScalePageLayoutView="0" workbookViewId="0" topLeftCell="A1">
      <pane xSplit="4" ySplit="10" topLeftCell="E14" activePane="bottomRight" state="frozen"/>
      <selection pane="topLeft" activeCell="A1" sqref="A1"/>
      <selection pane="topRight" activeCell="E1" sqref="E1"/>
      <selection pane="bottomLeft" activeCell="A15" sqref="A15"/>
      <selection pane="bottomRight" activeCell="P13" sqref="P13"/>
    </sheetView>
  </sheetViews>
  <sheetFormatPr defaultColWidth="9.140625" defaultRowHeight="15"/>
  <cols>
    <col min="1" max="4" width="3.7109375" style="109" customWidth="1"/>
    <col min="5" max="5" width="35.7109375" style="110" customWidth="1"/>
    <col min="6" max="6" width="28.7109375" style="110" customWidth="1"/>
    <col min="7" max="7" width="6.00390625" style="109" customWidth="1"/>
    <col min="8" max="8" width="8.00390625" style="109" customWidth="1"/>
    <col min="9" max="9" width="8.7109375" style="109" customWidth="1"/>
    <col min="10" max="10" width="6.421875" style="109" customWidth="1"/>
    <col min="11" max="11" width="11.57421875" style="11" customWidth="1"/>
    <col min="12" max="12" width="11.57421875" style="10" customWidth="1"/>
    <col min="13" max="13" width="11.57421875" style="9" customWidth="1"/>
    <col min="14" max="14" width="11.57421875" style="111" customWidth="1"/>
    <col min="15" max="15" width="11.57421875" style="0" customWidth="1"/>
    <col min="16" max="16" width="11.421875" style="0" bestFit="1" customWidth="1"/>
    <col min="17" max="17" width="13.7109375" style="0" customWidth="1"/>
  </cols>
  <sheetData>
    <row r="1" spans="1:15" ht="13.5" customHeight="1">
      <c r="A1" s="82"/>
      <c r="B1" s="82"/>
      <c r="C1" s="82"/>
      <c r="D1" s="82"/>
      <c r="E1" s="83"/>
      <c r="F1" s="83"/>
      <c r="G1" s="82"/>
      <c r="H1" s="82"/>
      <c r="I1" s="82"/>
      <c r="J1" s="84"/>
      <c r="K1" s="36"/>
      <c r="L1" s="36"/>
      <c r="M1" s="213" t="s">
        <v>368</v>
      </c>
      <c r="N1" s="214"/>
      <c r="O1" s="214"/>
    </row>
    <row r="2" spans="1:15" ht="15">
      <c r="A2" s="82"/>
      <c r="B2" s="82"/>
      <c r="C2" s="82"/>
      <c r="D2" s="82"/>
      <c r="E2" s="83"/>
      <c r="F2" s="83"/>
      <c r="G2" s="82"/>
      <c r="H2" s="82"/>
      <c r="I2" s="82"/>
      <c r="J2" s="82"/>
      <c r="K2" s="81"/>
      <c r="L2" s="50"/>
      <c r="M2" s="51"/>
      <c r="N2" s="86"/>
      <c r="O2" s="87"/>
    </row>
    <row r="3" spans="1:15" ht="15" customHeight="1">
      <c r="A3" s="217" t="s">
        <v>369</v>
      </c>
      <c r="B3" s="217"/>
      <c r="C3" s="217"/>
      <c r="D3" s="217"/>
      <c r="E3" s="217"/>
      <c r="F3" s="217"/>
      <c r="G3" s="217"/>
      <c r="H3" s="217"/>
      <c r="I3" s="217"/>
      <c r="J3" s="217"/>
      <c r="K3" s="217"/>
      <c r="L3" s="217"/>
      <c r="M3" s="217"/>
      <c r="N3" s="217"/>
      <c r="O3" s="217"/>
    </row>
    <row r="4" spans="1:15" ht="15">
      <c r="A4" s="88"/>
      <c r="B4" s="89"/>
      <c r="C4" s="89"/>
      <c r="D4" s="89"/>
      <c r="E4" s="89"/>
      <c r="F4" s="89"/>
      <c r="G4" s="89"/>
      <c r="H4" s="89"/>
      <c r="I4" s="89"/>
      <c r="J4" s="89"/>
      <c r="K4" s="79"/>
      <c r="L4" s="50"/>
      <c r="M4" s="51"/>
      <c r="N4" s="86"/>
      <c r="O4" s="87"/>
    </row>
    <row r="5" spans="1:15" ht="18.75" customHeight="1">
      <c r="A5" s="205" t="s">
        <v>76</v>
      </c>
      <c r="B5" s="206"/>
      <c r="C5" s="206"/>
      <c r="D5" s="206"/>
      <c r="E5" s="206"/>
      <c r="F5" s="52" t="s">
        <v>28</v>
      </c>
      <c r="G5" s="85"/>
      <c r="H5" s="85"/>
      <c r="I5" s="85"/>
      <c r="J5" s="85"/>
      <c r="K5" s="49"/>
      <c r="L5" s="49"/>
      <c r="M5" s="80"/>
      <c r="N5" s="90"/>
      <c r="O5" s="90"/>
    </row>
    <row r="6" spans="1:15" ht="15">
      <c r="A6" s="205" t="s">
        <v>77</v>
      </c>
      <c r="B6" s="206"/>
      <c r="C6" s="206"/>
      <c r="D6" s="206"/>
      <c r="E6" s="206"/>
      <c r="F6" s="91" t="s">
        <v>99</v>
      </c>
      <c r="G6" s="91"/>
      <c r="H6" s="91"/>
      <c r="I6" s="91"/>
      <c r="J6" s="91"/>
      <c r="K6" s="52"/>
      <c r="L6" s="49"/>
      <c r="M6" s="80"/>
      <c r="N6" s="90"/>
      <c r="O6" s="90"/>
    </row>
    <row r="7" spans="1:15" ht="15" customHeight="1">
      <c r="A7" s="82"/>
      <c r="B7" s="82"/>
      <c r="C7" s="82"/>
      <c r="D7" s="82"/>
      <c r="E7" s="83"/>
      <c r="F7" s="83"/>
      <c r="G7" s="82"/>
      <c r="H7" s="82"/>
      <c r="I7" s="82"/>
      <c r="J7" s="82"/>
      <c r="K7" s="53"/>
      <c r="L7" s="50"/>
      <c r="M7" s="51"/>
      <c r="N7" s="86"/>
      <c r="O7" s="87"/>
    </row>
    <row r="8" spans="1:15" ht="15" customHeight="1">
      <c r="A8" s="82"/>
      <c r="B8" s="82"/>
      <c r="C8" s="82"/>
      <c r="D8" s="82"/>
      <c r="E8" s="83"/>
      <c r="F8" s="83"/>
      <c r="G8" s="82"/>
      <c r="H8" s="82"/>
      <c r="I8" s="82"/>
      <c r="J8" s="82"/>
      <c r="K8" s="53"/>
      <c r="L8" s="50"/>
      <c r="M8" s="51"/>
      <c r="N8" s="86"/>
      <c r="O8" s="87"/>
    </row>
    <row r="9" spans="1:15" ht="57.75" customHeight="1">
      <c r="A9" s="207" t="s">
        <v>87</v>
      </c>
      <c r="B9" s="207"/>
      <c r="C9" s="207"/>
      <c r="D9" s="207"/>
      <c r="E9" s="208" t="s">
        <v>84</v>
      </c>
      <c r="F9" s="208" t="s">
        <v>85</v>
      </c>
      <c r="G9" s="207" t="s">
        <v>62</v>
      </c>
      <c r="H9" s="207"/>
      <c r="I9" s="207"/>
      <c r="J9" s="207"/>
      <c r="K9" s="169" t="s">
        <v>272</v>
      </c>
      <c r="L9" s="170"/>
      <c r="M9" s="171"/>
      <c r="N9" s="172" t="s">
        <v>273</v>
      </c>
      <c r="O9" s="173"/>
    </row>
    <row r="10" spans="1:15" ht="99" customHeight="1">
      <c r="A10" s="92" t="s">
        <v>56</v>
      </c>
      <c r="B10" s="92" t="s">
        <v>70</v>
      </c>
      <c r="C10" s="92" t="s">
        <v>57</v>
      </c>
      <c r="D10" s="92" t="s">
        <v>58</v>
      </c>
      <c r="E10" s="208"/>
      <c r="F10" s="208"/>
      <c r="G10" s="92" t="s">
        <v>59</v>
      </c>
      <c r="H10" s="92" t="s">
        <v>71</v>
      </c>
      <c r="I10" s="92" t="s">
        <v>60</v>
      </c>
      <c r="J10" s="92" t="s">
        <v>61</v>
      </c>
      <c r="K10" s="78" t="s">
        <v>274</v>
      </c>
      <c r="L10" s="78" t="s">
        <v>365</v>
      </c>
      <c r="M10" s="54" t="s">
        <v>366</v>
      </c>
      <c r="N10" s="55" t="s">
        <v>275</v>
      </c>
      <c r="O10" s="55" t="s">
        <v>367</v>
      </c>
    </row>
    <row r="11" spans="1:15" ht="15" customHeight="1">
      <c r="A11" s="215" t="s">
        <v>237</v>
      </c>
      <c r="B11" s="215"/>
      <c r="C11" s="215"/>
      <c r="D11" s="215"/>
      <c r="E11" s="180" t="s">
        <v>98</v>
      </c>
      <c r="F11" s="77" t="s">
        <v>73</v>
      </c>
      <c r="G11" s="14"/>
      <c r="H11" s="14"/>
      <c r="I11" s="14"/>
      <c r="J11" s="14"/>
      <c r="K11" s="21">
        <f>SUM(K12:K19)</f>
        <v>2801944.7</v>
      </c>
      <c r="L11" s="21">
        <f>SUM(L12:L19)</f>
        <v>4177586.6</v>
      </c>
      <c r="M11" s="21">
        <f>SUM(M12:M19)</f>
        <v>1969806.07</v>
      </c>
      <c r="N11" s="21">
        <f>M11/K11*100</f>
        <v>70.30138995962339</v>
      </c>
      <c r="O11" s="21">
        <f>M11/L11*100</f>
        <v>47.15177107280074</v>
      </c>
    </row>
    <row r="12" spans="1:15" ht="39" customHeight="1">
      <c r="A12" s="216"/>
      <c r="B12" s="216"/>
      <c r="C12" s="216"/>
      <c r="D12" s="216"/>
      <c r="E12" s="181"/>
      <c r="F12" s="16" t="s">
        <v>99</v>
      </c>
      <c r="G12" s="14" t="s">
        <v>1</v>
      </c>
      <c r="H12" s="14"/>
      <c r="I12" s="14"/>
      <c r="J12" s="14"/>
      <c r="K12" s="13">
        <f>K21+K42+K60+K71+K75+K145+K160</f>
        <v>1686061.1</v>
      </c>
      <c r="L12" s="13">
        <f>L21+L42+L60+L71+L75+L145+L160</f>
        <v>3215596.5</v>
      </c>
      <c r="M12" s="13">
        <f>M21+M42+M60+M71+M75+M145+M160</f>
        <v>1791642.17</v>
      </c>
      <c r="N12" s="21">
        <f aca="true" t="shared" si="0" ref="N12:N75">M12/K12*100</f>
        <v>106.26199548758936</v>
      </c>
      <c r="O12" s="21">
        <f aca="true" t="shared" si="1" ref="O12:O75">M12/L12*100</f>
        <v>55.71725712476674</v>
      </c>
    </row>
    <row r="13" spans="1:15" ht="38.25" customHeight="1">
      <c r="A13" s="216"/>
      <c r="B13" s="216"/>
      <c r="C13" s="216"/>
      <c r="D13" s="216"/>
      <c r="E13" s="181"/>
      <c r="F13" s="16" t="s">
        <v>74</v>
      </c>
      <c r="G13" s="14" t="s">
        <v>75</v>
      </c>
      <c r="H13" s="14"/>
      <c r="I13" s="14"/>
      <c r="J13" s="14"/>
      <c r="K13" s="13">
        <f aca="true" t="shared" si="2" ref="K13:M14">K76</f>
        <v>299900</v>
      </c>
      <c r="L13" s="13">
        <f t="shared" si="2"/>
        <v>147737.5</v>
      </c>
      <c r="M13" s="13">
        <f t="shared" si="2"/>
        <v>50051.8</v>
      </c>
      <c r="N13" s="21">
        <f t="shared" si="0"/>
        <v>16.689496498832945</v>
      </c>
      <c r="O13" s="21">
        <f t="shared" si="1"/>
        <v>33.878873001099926</v>
      </c>
    </row>
    <row r="14" spans="1:15" ht="38.25" customHeight="1">
      <c r="A14" s="216"/>
      <c r="B14" s="216"/>
      <c r="C14" s="216"/>
      <c r="D14" s="216"/>
      <c r="E14" s="181"/>
      <c r="F14" s="16" t="s">
        <v>290</v>
      </c>
      <c r="G14" s="14" t="s">
        <v>291</v>
      </c>
      <c r="H14" s="14"/>
      <c r="I14" s="14"/>
      <c r="J14" s="14"/>
      <c r="K14" s="13">
        <f t="shared" si="2"/>
        <v>523307.9</v>
      </c>
      <c r="L14" s="13">
        <f t="shared" si="2"/>
        <v>523307.9</v>
      </c>
      <c r="M14" s="13">
        <f t="shared" si="2"/>
        <v>0</v>
      </c>
      <c r="N14" s="21">
        <f t="shared" si="0"/>
        <v>0</v>
      </c>
      <c r="O14" s="21">
        <f t="shared" si="1"/>
        <v>0</v>
      </c>
    </row>
    <row r="15" spans="1:15" s="93" customFormat="1" ht="31.5" customHeight="1">
      <c r="A15" s="216"/>
      <c r="B15" s="216"/>
      <c r="C15" s="216"/>
      <c r="D15" s="216"/>
      <c r="E15" s="181"/>
      <c r="F15" s="16" t="s">
        <v>35</v>
      </c>
      <c r="G15" s="14" t="s">
        <v>2</v>
      </c>
      <c r="H15" s="14"/>
      <c r="I15" s="14"/>
      <c r="J15" s="14"/>
      <c r="K15" s="13">
        <f>K109</f>
        <v>270386.1</v>
      </c>
      <c r="L15" s="13">
        <f>L109</f>
        <v>268117.1</v>
      </c>
      <c r="M15" s="13">
        <f>M109</f>
        <v>117425.00000000001</v>
      </c>
      <c r="N15" s="21">
        <f t="shared" si="0"/>
        <v>43.42863778870291</v>
      </c>
      <c r="O15" s="21">
        <f t="shared" si="1"/>
        <v>43.79616219927786</v>
      </c>
    </row>
    <row r="16" spans="1:15" s="93" customFormat="1" ht="86.25" customHeight="1">
      <c r="A16" s="216"/>
      <c r="B16" s="216"/>
      <c r="C16" s="216"/>
      <c r="D16" s="216"/>
      <c r="E16" s="181"/>
      <c r="F16" s="16" t="s">
        <v>32</v>
      </c>
      <c r="G16" s="14" t="s">
        <v>3</v>
      </c>
      <c r="H16" s="14"/>
      <c r="I16" s="14"/>
      <c r="J16" s="14"/>
      <c r="K16" s="13">
        <f>K146</f>
        <v>22289.6</v>
      </c>
      <c r="L16" s="13">
        <f>L146</f>
        <v>22827.6</v>
      </c>
      <c r="M16" s="13">
        <f>M146</f>
        <v>10687.1</v>
      </c>
      <c r="N16" s="21">
        <f t="shared" si="0"/>
        <v>47.946575981623724</v>
      </c>
      <c r="O16" s="21">
        <f t="shared" si="1"/>
        <v>46.81657292049975</v>
      </c>
    </row>
    <row r="17" spans="1:15" s="93" customFormat="1" ht="28.5" customHeight="1">
      <c r="A17" s="216"/>
      <c r="B17" s="216"/>
      <c r="C17" s="216"/>
      <c r="D17" s="216"/>
      <c r="E17" s="181"/>
      <c r="F17" s="16" t="s">
        <v>40</v>
      </c>
      <c r="G17" s="14" t="s">
        <v>4</v>
      </c>
      <c r="H17" s="14"/>
      <c r="I17" s="14"/>
      <c r="J17" s="14"/>
      <c r="K17" s="13">
        <f>K110</f>
        <v>0</v>
      </c>
      <c r="L17" s="13">
        <f>L110</f>
        <v>0</v>
      </c>
      <c r="M17" s="13">
        <f>M110</f>
        <v>0</v>
      </c>
      <c r="N17" s="21"/>
      <c r="O17" s="21"/>
    </row>
    <row r="18" spans="1:15" s="93" customFormat="1" ht="28.5" customHeight="1">
      <c r="A18" s="216"/>
      <c r="B18" s="216"/>
      <c r="C18" s="216"/>
      <c r="D18" s="216"/>
      <c r="E18" s="181"/>
      <c r="F18" s="29" t="s">
        <v>292</v>
      </c>
      <c r="G18" s="14" t="s">
        <v>293</v>
      </c>
      <c r="H18" s="14"/>
      <c r="I18" s="14"/>
      <c r="J18" s="14"/>
      <c r="K18" s="13">
        <f>K135</f>
        <v>0</v>
      </c>
      <c r="L18" s="13">
        <f>L135</f>
        <v>0</v>
      </c>
      <c r="M18" s="13">
        <f>M135</f>
        <v>0</v>
      </c>
      <c r="N18" s="21"/>
      <c r="O18" s="21"/>
    </row>
    <row r="19" spans="1:15" s="93" customFormat="1" ht="41.25" customHeight="1">
      <c r="A19" s="216"/>
      <c r="B19" s="216"/>
      <c r="C19" s="216"/>
      <c r="D19" s="216"/>
      <c r="E19" s="182"/>
      <c r="F19" s="16" t="s">
        <v>294</v>
      </c>
      <c r="G19" s="14">
        <v>891</v>
      </c>
      <c r="H19" s="14"/>
      <c r="I19" s="14"/>
      <c r="J19" s="14"/>
      <c r="K19" s="13">
        <f>K111</f>
        <v>0</v>
      </c>
      <c r="L19" s="13">
        <f>L111</f>
        <v>0</v>
      </c>
      <c r="M19" s="13">
        <f>M111</f>
        <v>0</v>
      </c>
      <c r="N19" s="21"/>
      <c r="O19" s="21"/>
    </row>
    <row r="20" spans="1:15" s="93" customFormat="1" ht="20.25" customHeight="1">
      <c r="A20" s="209" t="s">
        <v>237</v>
      </c>
      <c r="B20" s="209" t="s">
        <v>65</v>
      </c>
      <c r="C20" s="209"/>
      <c r="D20" s="209"/>
      <c r="E20" s="211" t="s">
        <v>238</v>
      </c>
      <c r="F20" s="77" t="s">
        <v>73</v>
      </c>
      <c r="G20" s="39"/>
      <c r="H20" s="39"/>
      <c r="I20" s="39"/>
      <c r="J20" s="39"/>
      <c r="K20" s="21">
        <f>SUM(K21:K21)</f>
        <v>518547.6</v>
      </c>
      <c r="L20" s="21">
        <f>SUM(L21:L21)</f>
        <v>1042794.1999999998</v>
      </c>
      <c r="M20" s="21">
        <f>SUM(M21:M21)</f>
        <v>598023.8699999999</v>
      </c>
      <c r="N20" s="21">
        <f t="shared" si="0"/>
        <v>115.32670674784724</v>
      </c>
      <c r="O20" s="21">
        <f t="shared" si="1"/>
        <v>57.348215975884784</v>
      </c>
    </row>
    <row r="21" spans="1:16" s="93" customFormat="1" ht="42" customHeight="1">
      <c r="A21" s="210"/>
      <c r="B21" s="210"/>
      <c r="C21" s="210"/>
      <c r="D21" s="210"/>
      <c r="E21" s="212"/>
      <c r="F21" s="16" t="s">
        <v>99</v>
      </c>
      <c r="G21" s="14" t="s">
        <v>1</v>
      </c>
      <c r="H21" s="14"/>
      <c r="I21" s="14"/>
      <c r="J21" s="14"/>
      <c r="K21" s="13">
        <f>K22+K23+K26+K27+K28+K30+K31+K32+K37+K40</f>
        <v>518547.6</v>
      </c>
      <c r="L21" s="13">
        <f>L22+L23+L26+L27+L28+L30+L31+L32+L37+L40</f>
        <v>1042794.1999999998</v>
      </c>
      <c r="M21" s="13">
        <f>M22+M23+M26+M27+M28+M30+M31+M32+M37+M40</f>
        <v>598023.8699999999</v>
      </c>
      <c r="N21" s="21">
        <f t="shared" si="0"/>
        <v>115.32670674784724</v>
      </c>
      <c r="O21" s="21">
        <f t="shared" si="1"/>
        <v>57.348215975884784</v>
      </c>
      <c r="P21" s="36"/>
    </row>
    <row r="22" spans="1:15" s="93" customFormat="1" ht="43.5" customHeight="1">
      <c r="A22" s="75" t="s">
        <v>237</v>
      </c>
      <c r="B22" s="75" t="s">
        <v>65</v>
      </c>
      <c r="C22" s="75" t="s">
        <v>65</v>
      </c>
      <c r="D22" s="75"/>
      <c r="E22" s="94" t="s">
        <v>239</v>
      </c>
      <c r="F22" s="16" t="s">
        <v>99</v>
      </c>
      <c r="G22" s="14" t="s">
        <v>1</v>
      </c>
      <c r="H22" s="14" t="s">
        <v>5</v>
      </c>
      <c r="I22" s="14" t="s">
        <v>171</v>
      </c>
      <c r="J22" s="14" t="s">
        <v>6</v>
      </c>
      <c r="K22" s="13">
        <f>42760.1+23758.4</f>
        <v>66518.5</v>
      </c>
      <c r="L22" s="13">
        <v>76448.7</v>
      </c>
      <c r="M22" s="13">
        <v>47074.86</v>
      </c>
      <c r="N22" s="21">
        <f t="shared" si="0"/>
        <v>70.76957538128491</v>
      </c>
      <c r="O22" s="21">
        <f t="shared" si="1"/>
        <v>61.577057556243595</v>
      </c>
    </row>
    <row r="23" spans="1:15" s="93" customFormat="1" ht="66" customHeight="1">
      <c r="A23" s="75" t="s">
        <v>237</v>
      </c>
      <c r="B23" s="75" t="s">
        <v>65</v>
      </c>
      <c r="C23" s="75" t="s">
        <v>64</v>
      </c>
      <c r="D23" s="75"/>
      <c r="E23" s="16" t="s">
        <v>240</v>
      </c>
      <c r="F23" s="16" t="s">
        <v>99</v>
      </c>
      <c r="G23" s="14" t="s">
        <v>1</v>
      </c>
      <c r="H23" s="14" t="s">
        <v>5</v>
      </c>
      <c r="I23" s="14"/>
      <c r="J23" s="14"/>
      <c r="K23" s="13">
        <f>K24+K25</f>
        <v>91873.7</v>
      </c>
      <c r="L23" s="13">
        <f>L24+L25</f>
        <v>467626.19999999995</v>
      </c>
      <c r="M23" s="13">
        <f>M24+M25</f>
        <v>152020.33000000002</v>
      </c>
      <c r="N23" s="21">
        <f t="shared" si="0"/>
        <v>165.46664605866533</v>
      </c>
      <c r="O23" s="21">
        <f t="shared" si="1"/>
        <v>32.5089419711727</v>
      </c>
    </row>
    <row r="24" spans="1:15" s="93" customFormat="1" ht="54" customHeight="1">
      <c r="A24" s="75" t="s">
        <v>237</v>
      </c>
      <c r="B24" s="75" t="s">
        <v>65</v>
      </c>
      <c r="C24" s="75" t="s">
        <v>64</v>
      </c>
      <c r="D24" s="75" t="s">
        <v>65</v>
      </c>
      <c r="E24" s="16" t="s">
        <v>7</v>
      </c>
      <c r="F24" s="16" t="s">
        <v>99</v>
      </c>
      <c r="G24" s="14" t="s">
        <v>1</v>
      </c>
      <c r="H24" s="14" t="s">
        <v>5</v>
      </c>
      <c r="I24" s="14" t="s">
        <v>172</v>
      </c>
      <c r="J24" s="14" t="s">
        <v>6</v>
      </c>
      <c r="K24" s="13">
        <v>45983.7</v>
      </c>
      <c r="L24" s="13">
        <v>401901.6</v>
      </c>
      <c r="M24" s="13">
        <v>124945.63</v>
      </c>
      <c r="N24" s="21">
        <f t="shared" si="0"/>
        <v>271.71721718782965</v>
      </c>
      <c r="O24" s="21">
        <f t="shared" si="1"/>
        <v>31.08861223742329</v>
      </c>
    </row>
    <row r="25" spans="1:18" s="93" customFormat="1" ht="78" customHeight="1">
      <c r="A25" s="75" t="s">
        <v>237</v>
      </c>
      <c r="B25" s="75" t="s">
        <v>65</v>
      </c>
      <c r="C25" s="75" t="s">
        <v>64</v>
      </c>
      <c r="D25" s="75" t="s">
        <v>64</v>
      </c>
      <c r="E25" s="16" t="s">
        <v>8</v>
      </c>
      <c r="F25" s="16" t="s">
        <v>99</v>
      </c>
      <c r="G25" s="14" t="s">
        <v>1</v>
      </c>
      <c r="H25" s="14" t="s">
        <v>5</v>
      </c>
      <c r="I25" s="14" t="s">
        <v>173</v>
      </c>
      <c r="J25" s="14" t="s">
        <v>6</v>
      </c>
      <c r="K25" s="13">
        <v>45890</v>
      </c>
      <c r="L25" s="13">
        <v>65724.6</v>
      </c>
      <c r="M25" s="13">
        <v>27074.7</v>
      </c>
      <c r="N25" s="21">
        <f t="shared" si="0"/>
        <v>58.99912835040314</v>
      </c>
      <c r="O25" s="21">
        <f t="shared" si="1"/>
        <v>41.194164741968756</v>
      </c>
      <c r="P25" s="95"/>
      <c r="Q25" s="95"/>
      <c r="R25" s="95"/>
    </row>
    <row r="26" spans="1:18" s="93" customFormat="1" ht="63" customHeight="1">
      <c r="A26" s="75" t="s">
        <v>237</v>
      </c>
      <c r="B26" s="75" t="s">
        <v>65</v>
      </c>
      <c r="C26" s="75" t="s">
        <v>66</v>
      </c>
      <c r="D26" s="75"/>
      <c r="E26" s="96" t="s">
        <v>295</v>
      </c>
      <c r="F26" s="16" t="s">
        <v>99</v>
      </c>
      <c r="G26" s="14" t="s">
        <v>1</v>
      </c>
      <c r="H26" s="14" t="s">
        <v>5</v>
      </c>
      <c r="I26" s="14" t="s">
        <v>174</v>
      </c>
      <c r="J26" s="14" t="s">
        <v>6</v>
      </c>
      <c r="K26" s="13">
        <v>7500</v>
      </c>
      <c r="L26" s="13">
        <v>47716.9</v>
      </c>
      <c r="M26" s="13">
        <v>1473.24</v>
      </c>
      <c r="N26" s="21">
        <f t="shared" si="0"/>
        <v>19.6432</v>
      </c>
      <c r="O26" s="21">
        <f t="shared" si="1"/>
        <v>3.087459579310475</v>
      </c>
      <c r="P26" s="95"/>
      <c r="Q26" s="95"/>
      <c r="R26" s="95"/>
    </row>
    <row r="27" spans="1:18" s="36" customFormat="1" ht="51" customHeight="1">
      <c r="A27" s="75" t="s">
        <v>237</v>
      </c>
      <c r="B27" s="75" t="s">
        <v>65</v>
      </c>
      <c r="C27" s="75" t="s">
        <v>67</v>
      </c>
      <c r="D27" s="75"/>
      <c r="E27" s="16" t="s">
        <v>144</v>
      </c>
      <c r="F27" s="16" t="s">
        <v>99</v>
      </c>
      <c r="G27" s="14" t="s">
        <v>1</v>
      </c>
      <c r="H27" s="14" t="s">
        <v>5</v>
      </c>
      <c r="I27" s="14" t="s">
        <v>175</v>
      </c>
      <c r="J27" s="14" t="s">
        <v>6</v>
      </c>
      <c r="K27" s="13">
        <f>113570.3+170355.5</f>
        <v>283925.8</v>
      </c>
      <c r="L27" s="13">
        <v>382272.8</v>
      </c>
      <c r="M27" s="13">
        <v>380917.24</v>
      </c>
      <c r="N27" s="21">
        <f t="shared" si="0"/>
        <v>134.1608406139914</v>
      </c>
      <c r="O27" s="21">
        <f t="shared" si="1"/>
        <v>99.64539459778462</v>
      </c>
      <c r="P27" s="37"/>
      <c r="Q27" s="37"/>
      <c r="R27" s="37"/>
    </row>
    <row r="28" spans="1:18" s="93" customFormat="1" ht="63" customHeight="1">
      <c r="A28" s="75" t="s">
        <v>237</v>
      </c>
      <c r="B28" s="75" t="s">
        <v>65</v>
      </c>
      <c r="C28" s="75" t="s">
        <v>94</v>
      </c>
      <c r="D28" s="75"/>
      <c r="E28" s="38" t="s">
        <v>296</v>
      </c>
      <c r="F28" s="16" t="s">
        <v>99</v>
      </c>
      <c r="G28" s="14" t="s">
        <v>1</v>
      </c>
      <c r="H28" s="14" t="s">
        <v>5</v>
      </c>
      <c r="I28" s="14" t="s">
        <v>176</v>
      </c>
      <c r="J28" s="14" t="s">
        <v>10</v>
      </c>
      <c r="K28" s="13">
        <v>3935.6</v>
      </c>
      <c r="L28" s="13">
        <v>3935.6</v>
      </c>
      <c r="M28" s="13">
        <v>1771</v>
      </c>
      <c r="N28" s="21">
        <f t="shared" si="0"/>
        <v>44.999491818274215</v>
      </c>
      <c r="O28" s="21">
        <f t="shared" si="1"/>
        <v>44.999491818274215</v>
      </c>
      <c r="P28" s="95"/>
      <c r="Q28" s="95"/>
      <c r="R28" s="95"/>
    </row>
    <row r="29" spans="1:18" s="93" customFormat="1" ht="40.5" customHeight="1">
      <c r="A29" s="177" t="s">
        <v>237</v>
      </c>
      <c r="B29" s="177" t="s">
        <v>65</v>
      </c>
      <c r="C29" s="177" t="s">
        <v>95</v>
      </c>
      <c r="D29" s="177"/>
      <c r="E29" s="16" t="s">
        <v>265</v>
      </c>
      <c r="F29" s="16" t="s">
        <v>99</v>
      </c>
      <c r="G29" s="14" t="s">
        <v>1</v>
      </c>
      <c r="H29" s="14" t="s">
        <v>5</v>
      </c>
      <c r="I29" s="14" t="s">
        <v>177</v>
      </c>
      <c r="J29" s="14" t="s">
        <v>6</v>
      </c>
      <c r="K29" s="13">
        <v>0</v>
      </c>
      <c r="L29" s="13">
        <v>0</v>
      </c>
      <c r="M29" s="13">
        <v>0</v>
      </c>
      <c r="N29" s="21"/>
      <c r="O29" s="21"/>
      <c r="P29" s="95"/>
      <c r="Q29" s="95"/>
      <c r="R29" s="95"/>
    </row>
    <row r="30" spans="1:18" s="36" customFormat="1" ht="60.75" customHeight="1">
      <c r="A30" s="179"/>
      <c r="B30" s="179"/>
      <c r="C30" s="179"/>
      <c r="D30" s="179"/>
      <c r="E30" s="16" t="s">
        <v>297</v>
      </c>
      <c r="F30" s="16" t="s">
        <v>99</v>
      </c>
      <c r="G30" s="14" t="s">
        <v>1</v>
      </c>
      <c r="H30" s="14" t="s">
        <v>5</v>
      </c>
      <c r="I30" s="14" t="s">
        <v>177</v>
      </c>
      <c r="J30" s="14" t="s">
        <v>6</v>
      </c>
      <c r="K30" s="13">
        <v>18600</v>
      </c>
      <c r="L30" s="13">
        <v>18600</v>
      </c>
      <c r="M30" s="13">
        <v>9223.1</v>
      </c>
      <c r="N30" s="21">
        <f t="shared" si="0"/>
        <v>49.586559139784946</v>
      </c>
      <c r="O30" s="21">
        <f t="shared" si="1"/>
        <v>49.586559139784946</v>
      </c>
      <c r="P30" s="37"/>
      <c r="Q30" s="37"/>
      <c r="R30" s="37"/>
    </row>
    <row r="31" spans="1:18" s="36" customFormat="1" ht="39" customHeight="1">
      <c r="A31" s="177" t="s">
        <v>237</v>
      </c>
      <c r="B31" s="177" t="s">
        <v>65</v>
      </c>
      <c r="C31" s="177" t="s">
        <v>96</v>
      </c>
      <c r="D31" s="177"/>
      <c r="E31" s="16" t="s">
        <v>248</v>
      </c>
      <c r="F31" s="16" t="s">
        <v>99</v>
      </c>
      <c r="G31" s="14" t="s">
        <v>1</v>
      </c>
      <c r="H31" s="14" t="s">
        <v>5</v>
      </c>
      <c r="I31" s="14"/>
      <c r="J31" s="14"/>
      <c r="K31" s="13">
        <v>0</v>
      </c>
      <c r="L31" s="13">
        <v>0</v>
      </c>
      <c r="M31" s="13">
        <v>0</v>
      </c>
      <c r="N31" s="21"/>
      <c r="O31" s="21"/>
      <c r="P31" s="37"/>
      <c r="Q31" s="37"/>
      <c r="R31" s="37"/>
    </row>
    <row r="32" spans="1:18" s="36" customFormat="1" ht="39" customHeight="1">
      <c r="A32" s="179"/>
      <c r="B32" s="179"/>
      <c r="C32" s="179"/>
      <c r="D32" s="179"/>
      <c r="E32" s="16" t="s">
        <v>148</v>
      </c>
      <c r="F32" s="16" t="s">
        <v>99</v>
      </c>
      <c r="G32" s="14" t="s">
        <v>1</v>
      </c>
      <c r="H32" s="14" t="s">
        <v>5</v>
      </c>
      <c r="I32" s="14"/>
      <c r="J32" s="14"/>
      <c r="K32" s="13">
        <f>SUM(K33:K36)</f>
        <v>38029</v>
      </c>
      <c r="L32" s="13">
        <f>SUM(L33:L36)</f>
        <v>38029</v>
      </c>
      <c r="M32" s="13">
        <f>SUM(M33:M36)</f>
        <v>5544.1</v>
      </c>
      <c r="N32" s="21">
        <f t="shared" si="0"/>
        <v>14.578611059980542</v>
      </c>
      <c r="O32" s="21">
        <f t="shared" si="1"/>
        <v>14.578611059980542</v>
      </c>
      <c r="P32" s="37"/>
      <c r="Q32" s="37"/>
      <c r="R32" s="37"/>
    </row>
    <row r="33" spans="1:18" s="93" customFormat="1" ht="39" customHeight="1">
      <c r="A33" s="75" t="s">
        <v>237</v>
      </c>
      <c r="B33" s="75" t="s">
        <v>65</v>
      </c>
      <c r="C33" s="75" t="s">
        <v>96</v>
      </c>
      <c r="D33" s="75" t="s">
        <v>65</v>
      </c>
      <c r="E33" s="16" t="s">
        <v>298</v>
      </c>
      <c r="F33" s="16" t="s">
        <v>99</v>
      </c>
      <c r="G33" s="14" t="s">
        <v>1</v>
      </c>
      <c r="H33" s="14" t="s">
        <v>5</v>
      </c>
      <c r="I33" s="15" t="s">
        <v>178</v>
      </c>
      <c r="J33" s="14" t="s">
        <v>6</v>
      </c>
      <c r="K33" s="13">
        <v>5970</v>
      </c>
      <c r="L33" s="13">
        <v>5970</v>
      </c>
      <c r="M33" s="13">
        <v>0</v>
      </c>
      <c r="N33" s="21">
        <f t="shared" si="0"/>
        <v>0</v>
      </c>
      <c r="O33" s="21">
        <f t="shared" si="1"/>
        <v>0</v>
      </c>
      <c r="P33" s="95"/>
      <c r="Q33" s="95"/>
      <c r="R33" s="95"/>
    </row>
    <row r="34" spans="1:15" s="93" customFormat="1" ht="54.75" customHeight="1">
      <c r="A34" s="75" t="s">
        <v>237</v>
      </c>
      <c r="B34" s="75" t="s">
        <v>65</v>
      </c>
      <c r="C34" s="75" t="s">
        <v>96</v>
      </c>
      <c r="D34" s="75" t="s">
        <v>64</v>
      </c>
      <c r="E34" s="16" t="s">
        <v>299</v>
      </c>
      <c r="F34" s="16" t="s">
        <v>99</v>
      </c>
      <c r="G34" s="14" t="s">
        <v>1</v>
      </c>
      <c r="H34" s="14" t="s">
        <v>5</v>
      </c>
      <c r="I34" s="15" t="s">
        <v>261</v>
      </c>
      <c r="J34" s="14" t="s">
        <v>82</v>
      </c>
      <c r="K34" s="13">
        <v>7629</v>
      </c>
      <c r="L34" s="13">
        <v>7629</v>
      </c>
      <c r="M34" s="13">
        <v>5544.1</v>
      </c>
      <c r="N34" s="21">
        <f t="shared" si="0"/>
        <v>72.67138550268713</v>
      </c>
      <c r="O34" s="21">
        <f t="shared" si="1"/>
        <v>72.67138550268713</v>
      </c>
    </row>
    <row r="35" spans="1:15" s="93" customFormat="1" ht="59.25" customHeight="1">
      <c r="A35" s="75" t="s">
        <v>237</v>
      </c>
      <c r="B35" s="75" t="s">
        <v>65</v>
      </c>
      <c r="C35" s="75" t="s">
        <v>96</v>
      </c>
      <c r="D35" s="75" t="s">
        <v>66</v>
      </c>
      <c r="E35" s="16" t="s">
        <v>300</v>
      </c>
      <c r="F35" s="16" t="s">
        <v>99</v>
      </c>
      <c r="G35" s="14" t="s">
        <v>1</v>
      </c>
      <c r="H35" s="14" t="s">
        <v>5</v>
      </c>
      <c r="I35" s="15" t="s">
        <v>260</v>
      </c>
      <c r="J35" s="14" t="s">
        <v>6</v>
      </c>
      <c r="K35" s="13">
        <v>24430</v>
      </c>
      <c r="L35" s="13">
        <v>24430</v>
      </c>
      <c r="M35" s="13">
        <v>0</v>
      </c>
      <c r="N35" s="21">
        <f t="shared" si="0"/>
        <v>0</v>
      </c>
      <c r="O35" s="21">
        <f t="shared" si="1"/>
        <v>0</v>
      </c>
    </row>
    <row r="36" spans="1:15" s="93" customFormat="1" ht="43.5" customHeight="1">
      <c r="A36" s="75" t="s">
        <v>237</v>
      </c>
      <c r="B36" s="75" t="s">
        <v>65</v>
      </c>
      <c r="C36" s="75" t="s">
        <v>96</v>
      </c>
      <c r="D36" s="75" t="s">
        <v>67</v>
      </c>
      <c r="E36" s="16" t="s">
        <v>9</v>
      </c>
      <c r="F36" s="16" t="s">
        <v>99</v>
      </c>
      <c r="G36" s="14" t="s">
        <v>1</v>
      </c>
      <c r="H36" s="14" t="s">
        <v>5</v>
      </c>
      <c r="I36" s="15" t="s">
        <v>259</v>
      </c>
      <c r="J36" s="14" t="s">
        <v>6</v>
      </c>
      <c r="K36" s="13">
        <v>0</v>
      </c>
      <c r="L36" s="13">
        <v>0</v>
      </c>
      <c r="M36" s="13">
        <v>0</v>
      </c>
      <c r="N36" s="21"/>
      <c r="O36" s="21"/>
    </row>
    <row r="37" spans="1:15" s="93" customFormat="1" ht="75.75" customHeight="1">
      <c r="A37" s="75" t="s">
        <v>237</v>
      </c>
      <c r="B37" s="75" t="s">
        <v>65</v>
      </c>
      <c r="C37" s="75" t="s">
        <v>97</v>
      </c>
      <c r="D37" s="75"/>
      <c r="E37" s="16" t="s">
        <v>301</v>
      </c>
      <c r="F37" s="16" t="s">
        <v>99</v>
      </c>
      <c r="G37" s="14" t="s">
        <v>1</v>
      </c>
      <c r="H37" s="14" t="s">
        <v>5</v>
      </c>
      <c r="I37" s="15" t="s">
        <v>302</v>
      </c>
      <c r="J37" s="14"/>
      <c r="K37" s="13">
        <f>SUM(K38:K39)</f>
        <v>8000</v>
      </c>
      <c r="L37" s="13">
        <f>SUM(L38:L39)</f>
        <v>8000</v>
      </c>
      <c r="M37" s="13">
        <f>SUM(M38:M39)</f>
        <v>0</v>
      </c>
      <c r="N37" s="21">
        <f t="shared" si="0"/>
        <v>0</v>
      </c>
      <c r="O37" s="21">
        <f t="shared" si="1"/>
        <v>0</v>
      </c>
    </row>
    <row r="38" spans="1:15" s="93" customFormat="1" ht="63" customHeight="1">
      <c r="A38" s="75" t="s">
        <v>237</v>
      </c>
      <c r="B38" s="75" t="s">
        <v>65</v>
      </c>
      <c r="C38" s="75" t="s">
        <v>97</v>
      </c>
      <c r="D38" s="75" t="s">
        <v>65</v>
      </c>
      <c r="E38" s="16" t="s">
        <v>303</v>
      </c>
      <c r="F38" s="16" t="s">
        <v>99</v>
      </c>
      <c r="G38" s="14" t="s">
        <v>1</v>
      </c>
      <c r="H38" s="14" t="s">
        <v>5</v>
      </c>
      <c r="I38" s="15" t="s">
        <v>302</v>
      </c>
      <c r="J38" s="14" t="s">
        <v>6</v>
      </c>
      <c r="K38" s="13">
        <v>2000</v>
      </c>
      <c r="L38" s="13">
        <v>2000</v>
      </c>
      <c r="M38" s="13">
        <v>0</v>
      </c>
      <c r="N38" s="21">
        <f t="shared" si="0"/>
        <v>0</v>
      </c>
      <c r="O38" s="21">
        <f t="shared" si="1"/>
        <v>0</v>
      </c>
    </row>
    <row r="39" spans="1:15" s="93" customFormat="1" ht="161.25" customHeight="1">
      <c r="A39" s="75" t="s">
        <v>237</v>
      </c>
      <c r="B39" s="75" t="s">
        <v>65</v>
      </c>
      <c r="C39" s="75" t="s">
        <v>97</v>
      </c>
      <c r="D39" s="75" t="s">
        <v>64</v>
      </c>
      <c r="E39" s="16" t="s">
        <v>304</v>
      </c>
      <c r="F39" s="16" t="s">
        <v>99</v>
      </c>
      <c r="G39" s="14" t="s">
        <v>1</v>
      </c>
      <c r="H39" s="14" t="s">
        <v>5</v>
      </c>
      <c r="I39" s="15" t="s">
        <v>302</v>
      </c>
      <c r="J39" s="14" t="s">
        <v>305</v>
      </c>
      <c r="K39" s="13">
        <v>6000</v>
      </c>
      <c r="L39" s="13">
        <v>6000</v>
      </c>
      <c r="M39" s="13">
        <v>0</v>
      </c>
      <c r="N39" s="21">
        <f t="shared" si="0"/>
        <v>0</v>
      </c>
      <c r="O39" s="21">
        <f t="shared" si="1"/>
        <v>0</v>
      </c>
    </row>
    <row r="40" spans="1:15" s="93" customFormat="1" ht="42.75" customHeight="1">
      <c r="A40" s="75" t="s">
        <v>237</v>
      </c>
      <c r="B40" s="75" t="s">
        <v>65</v>
      </c>
      <c r="C40" s="75" t="s">
        <v>44</v>
      </c>
      <c r="D40" s="75"/>
      <c r="E40" s="16" t="s">
        <v>306</v>
      </c>
      <c r="F40" s="16" t="s">
        <v>99</v>
      </c>
      <c r="G40" s="14" t="s">
        <v>1</v>
      </c>
      <c r="H40" s="14" t="s">
        <v>29</v>
      </c>
      <c r="I40" s="15" t="s">
        <v>307</v>
      </c>
      <c r="J40" s="14" t="s">
        <v>6</v>
      </c>
      <c r="K40" s="13">
        <v>165</v>
      </c>
      <c r="L40" s="13">
        <v>165</v>
      </c>
      <c r="M40" s="13">
        <v>0</v>
      </c>
      <c r="N40" s="21">
        <f t="shared" si="0"/>
        <v>0</v>
      </c>
      <c r="O40" s="21"/>
    </row>
    <row r="41" spans="1:15" s="36" customFormat="1" ht="18" customHeight="1">
      <c r="A41" s="202" t="s">
        <v>237</v>
      </c>
      <c r="B41" s="202" t="s">
        <v>64</v>
      </c>
      <c r="C41" s="203"/>
      <c r="D41" s="203"/>
      <c r="E41" s="204" t="s">
        <v>241</v>
      </c>
      <c r="F41" s="77" t="s">
        <v>73</v>
      </c>
      <c r="G41" s="14"/>
      <c r="H41" s="14"/>
      <c r="I41" s="14"/>
      <c r="J41" s="14"/>
      <c r="K41" s="21">
        <f>K42</f>
        <v>801455</v>
      </c>
      <c r="L41" s="21">
        <f>L42</f>
        <v>1716731.2000000002</v>
      </c>
      <c r="M41" s="21">
        <f>M42</f>
        <v>954116</v>
      </c>
      <c r="N41" s="21">
        <f t="shared" si="0"/>
        <v>119.04798148367657</v>
      </c>
      <c r="O41" s="21">
        <f t="shared" si="1"/>
        <v>55.57748353382288</v>
      </c>
    </row>
    <row r="42" spans="1:15" s="8" customFormat="1" ht="43.5" customHeight="1">
      <c r="A42" s="202"/>
      <c r="B42" s="202"/>
      <c r="C42" s="203"/>
      <c r="D42" s="203"/>
      <c r="E42" s="204"/>
      <c r="F42" s="16" t="s">
        <v>99</v>
      </c>
      <c r="G42" s="14" t="s">
        <v>1</v>
      </c>
      <c r="H42" s="14"/>
      <c r="I42" s="14"/>
      <c r="J42" s="14"/>
      <c r="K42" s="13">
        <f>K43+K44+K45+K49+K50+K51+K52+K53+K55+K57+K48+K58</f>
        <v>801455</v>
      </c>
      <c r="L42" s="13">
        <f>L43+L44+L45+L49+L50+L51+L52+L53+L55+L57+L48+L58</f>
        <v>1716731.2000000002</v>
      </c>
      <c r="M42" s="13">
        <f>M43+M44+M45+M49+M50+M51+M52+M53+M55+M57+M48+M58</f>
        <v>954116</v>
      </c>
      <c r="N42" s="21">
        <f t="shared" si="0"/>
        <v>119.04798148367657</v>
      </c>
      <c r="O42" s="21">
        <f t="shared" si="1"/>
        <v>55.57748353382288</v>
      </c>
    </row>
    <row r="43" spans="1:15" s="8" customFormat="1" ht="39.75" customHeight="1">
      <c r="A43" s="75" t="s">
        <v>237</v>
      </c>
      <c r="B43" s="75" t="s">
        <v>64</v>
      </c>
      <c r="C43" s="75" t="s">
        <v>65</v>
      </c>
      <c r="D43" s="75"/>
      <c r="E43" s="16" t="s">
        <v>242</v>
      </c>
      <c r="F43" s="16" t="s">
        <v>99</v>
      </c>
      <c r="G43" s="14" t="s">
        <v>1</v>
      </c>
      <c r="H43" s="14" t="s">
        <v>5</v>
      </c>
      <c r="I43" s="14" t="s">
        <v>179</v>
      </c>
      <c r="J43" s="14" t="s">
        <v>6</v>
      </c>
      <c r="K43" s="13">
        <v>0</v>
      </c>
      <c r="L43" s="13">
        <v>0</v>
      </c>
      <c r="M43" s="13">
        <v>0</v>
      </c>
      <c r="N43" s="21"/>
      <c r="O43" s="21"/>
    </row>
    <row r="44" spans="1:15" ht="44.25" customHeight="1">
      <c r="A44" s="75" t="s">
        <v>237</v>
      </c>
      <c r="B44" s="75" t="s">
        <v>64</v>
      </c>
      <c r="C44" s="75" t="s">
        <v>64</v>
      </c>
      <c r="D44" s="75"/>
      <c r="E44" s="16" t="s">
        <v>243</v>
      </c>
      <c r="F44" s="16" t="s">
        <v>99</v>
      </c>
      <c r="G44" s="14" t="s">
        <v>1</v>
      </c>
      <c r="H44" s="14" t="s">
        <v>5</v>
      </c>
      <c r="I44" s="14" t="s">
        <v>180</v>
      </c>
      <c r="J44" s="14" t="s">
        <v>6</v>
      </c>
      <c r="K44" s="13">
        <f>38035.3-8000+51975.2</f>
        <v>82010.5</v>
      </c>
      <c r="L44" s="13">
        <v>82010.5</v>
      </c>
      <c r="M44" s="13">
        <v>13223.2</v>
      </c>
      <c r="N44" s="21">
        <f t="shared" si="0"/>
        <v>16.123789027014833</v>
      </c>
      <c r="O44" s="21">
        <f t="shared" si="1"/>
        <v>16.123789027014833</v>
      </c>
    </row>
    <row r="45" spans="1:15" ht="65.25" customHeight="1">
      <c r="A45" s="75" t="s">
        <v>237</v>
      </c>
      <c r="B45" s="75" t="s">
        <v>64</v>
      </c>
      <c r="C45" s="75" t="s">
        <v>66</v>
      </c>
      <c r="D45" s="75"/>
      <c r="E45" s="16" t="s">
        <v>244</v>
      </c>
      <c r="F45" s="16" t="s">
        <v>99</v>
      </c>
      <c r="G45" s="14" t="s">
        <v>1</v>
      </c>
      <c r="H45" s="14"/>
      <c r="I45" s="14"/>
      <c r="J45" s="14"/>
      <c r="K45" s="13">
        <f>K46+K47</f>
        <v>267144</v>
      </c>
      <c r="L45" s="13">
        <f>L46+L47</f>
        <v>921855.5</v>
      </c>
      <c r="M45" s="13">
        <f>M46+M47</f>
        <v>397186.8</v>
      </c>
      <c r="N45" s="21">
        <f t="shared" si="0"/>
        <v>148.67891474261071</v>
      </c>
      <c r="O45" s="21">
        <f t="shared" si="1"/>
        <v>43.085581200090466</v>
      </c>
    </row>
    <row r="46" spans="1:15" ht="53.25" customHeight="1">
      <c r="A46" s="75" t="s">
        <v>237</v>
      </c>
      <c r="B46" s="75" t="s">
        <v>64</v>
      </c>
      <c r="C46" s="75" t="s">
        <v>66</v>
      </c>
      <c r="D46" s="75" t="s">
        <v>65</v>
      </c>
      <c r="E46" s="16" t="s">
        <v>11</v>
      </c>
      <c r="F46" s="16" t="s">
        <v>99</v>
      </c>
      <c r="G46" s="14" t="s">
        <v>1</v>
      </c>
      <c r="H46" s="14" t="s">
        <v>5</v>
      </c>
      <c r="I46" s="14" t="s">
        <v>181</v>
      </c>
      <c r="J46" s="14">
        <v>810</v>
      </c>
      <c r="K46" s="13">
        <v>139784</v>
      </c>
      <c r="L46" s="13">
        <v>678266.8</v>
      </c>
      <c r="M46" s="13">
        <v>307186.6</v>
      </c>
      <c r="N46" s="21">
        <f t="shared" si="0"/>
        <v>219.7580552852973</v>
      </c>
      <c r="O46" s="21">
        <f t="shared" si="1"/>
        <v>45.289936054661666</v>
      </c>
    </row>
    <row r="47" spans="1:15" ht="74.25" customHeight="1">
      <c r="A47" s="75" t="s">
        <v>237</v>
      </c>
      <c r="B47" s="75" t="s">
        <v>64</v>
      </c>
      <c r="C47" s="75" t="s">
        <v>66</v>
      </c>
      <c r="D47" s="75" t="s">
        <v>64</v>
      </c>
      <c r="E47" s="16" t="s">
        <v>12</v>
      </c>
      <c r="F47" s="16" t="s">
        <v>99</v>
      </c>
      <c r="G47" s="14" t="s">
        <v>1</v>
      </c>
      <c r="H47" s="14" t="s">
        <v>5</v>
      </c>
      <c r="I47" s="14" t="s">
        <v>182</v>
      </c>
      <c r="J47" s="14" t="s">
        <v>6</v>
      </c>
      <c r="K47" s="13">
        <v>127360</v>
      </c>
      <c r="L47" s="13">
        <v>243588.7</v>
      </c>
      <c r="M47" s="13">
        <v>90000.2</v>
      </c>
      <c r="N47" s="21">
        <f t="shared" si="0"/>
        <v>70.66598618090451</v>
      </c>
      <c r="O47" s="21">
        <f t="shared" si="1"/>
        <v>36.947608817650405</v>
      </c>
    </row>
    <row r="48" spans="1:15" s="8" customFormat="1" ht="63" customHeight="1">
      <c r="A48" s="75" t="s">
        <v>237</v>
      </c>
      <c r="B48" s="75" t="s">
        <v>64</v>
      </c>
      <c r="C48" s="75" t="s">
        <v>67</v>
      </c>
      <c r="D48" s="75"/>
      <c r="E48" s="16" t="s">
        <v>270</v>
      </c>
      <c r="F48" s="16" t="s">
        <v>99</v>
      </c>
      <c r="G48" s="14" t="s">
        <v>1</v>
      </c>
      <c r="H48" s="14" t="s">
        <v>29</v>
      </c>
      <c r="I48" s="14" t="s">
        <v>183</v>
      </c>
      <c r="J48" s="14" t="s">
        <v>6</v>
      </c>
      <c r="K48" s="13">
        <v>2100</v>
      </c>
      <c r="L48" s="13">
        <v>13882.3</v>
      </c>
      <c r="M48" s="13">
        <v>0</v>
      </c>
      <c r="N48" s="21">
        <f t="shared" si="0"/>
        <v>0</v>
      </c>
      <c r="O48" s="21">
        <f t="shared" si="1"/>
        <v>0</v>
      </c>
    </row>
    <row r="49" spans="1:15" s="8" customFormat="1" ht="38.25" customHeight="1">
      <c r="A49" s="75" t="s">
        <v>237</v>
      </c>
      <c r="B49" s="75" t="s">
        <v>64</v>
      </c>
      <c r="C49" s="75" t="s">
        <v>94</v>
      </c>
      <c r="D49" s="75"/>
      <c r="E49" s="16" t="s">
        <v>308</v>
      </c>
      <c r="F49" s="16" t="s">
        <v>99</v>
      </c>
      <c r="G49" s="14" t="s">
        <v>1</v>
      </c>
      <c r="H49" s="14" t="s">
        <v>5</v>
      </c>
      <c r="I49" s="14" t="s">
        <v>184</v>
      </c>
      <c r="J49" s="14" t="s">
        <v>10</v>
      </c>
      <c r="K49" s="13">
        <v>7504</v>
      </c>
      <c r="L49" s="13">
        <v>7504</v>
      </c>
      <c r="M49" s="13">
        <v>3322.8</v>
      </c>
      <c r="N49" s="21">
        <f t="shared" si="0"/>
        <v>44.28038379530917</v>
      </c>
      <c r="O49" s="21">
        <f t="shared" si="1"/>
        <v>44.28038379530917</v>
      </c>
    </row>
    <row r="50" spans="1:15" s="8" customFormat="1" ht="39.75" customHeight="1">
      <c r="A50" s="75" t="s">
        <v>237</v>
      </c>
      <c r="B50" s="75" t="s">
        <v>64</v>
      </c>
      <c r="C50" s="75" t="s">
        <v>95</v>
      </c>
      <c r="D50" s="75"/>
      <c r="E50" s="16" t="s">
        <v>309</v>
      </c>
      <c r="F50" s="16" t="s">
        <v>99</v>
      </c>
      <c r="G50" s="14" t="s">
        <v>1</v>
      </c>
      <c r="H50" s="14" t="s">
        <v>5</v>
      </c>
      <c r="I50" s="14" t="s">
        <v>185</v>
      </c>
      <c r="J50" s="14" t="s">
        <v>6</v>
      </c>
      <c r="K50" s="97">
        <f>209880.2+112786.2</f>
        <v>322666.4</v>
      </c>
      <c r="L50" s="97">
        <v>571448.8</v>
      </c>
      <c r="M50" s="13">
        <v>540383.2</v>
      </c>
      <c r="N50" s="21">
        <f t="shared" si="0"/>
        <v>167.47427063989306</v>
      </c>
      <c r="O50" s="21">
        <f t="shared" si="1"/>
        <v>94.56371244457945</v>
      </c>
    </row>
    <row r="51" spans="1:15" s="8" customFormat="1" ht="54.75" customHeight="1">
      <c r="A51" s="177" t="s">
        <v>237</v>
      </c>
      <c r="B51" s="177" t="s">
        <v>64</v>
      </c>
      <c r="C51" s="177" t="s">
        <v>96</v>
      </c>
      <c r="D51" s="177"/>
      <c r="E51" s="16" t="s">
        <v>249</v>
      </c>
      <c r="F51" s="16" t="s">
        <v>99</v>
      </c>
      <c r="G51" s="14" t="s">
        <v>1</v>
      </c>
      <c r="H51" s="14" t="s">
        <v>5</v>
      </c>
      <c r="I51" s="14" t="s">
        <v>186</v>
      </c>
      <c r="J51" s="14" t="s">
        <v>6</v>
      </c>
      <c r="K51" s="97">
        <v>0</v>
      </c>
      <c r="L51" s="97">
        <v>0</v>
      </c>
      <c r="M51" s="97">
        <v>0</v>
      </c>
      <c r="N51" s="21"/>
      <c r="O51" s="21"/>
    </row>
    <row r="52" spans="1:15" s="8" customFormat="1" ht="36.75" customHeight="1">
      <c r="A52" s="179"/>
      <c r="B52" s="179"/>
      <c r="C52" s="179"/>
      <c r="D52" s="179"/>
      <c r="E52" s="16" t="s">
        <v>310</v>
      </c>
      <c r="F52" s="16" t="s">
        <v>99</v>
      </c>
      <c r="G52" s="14" t="s">
        <v>1</v>
      </c>
      <c r="H52" s="14" t="s">
        <v>5</v>
      </c>
      <c r="I52" s="14" t="s">
        <v>186</v>
      </c>
      <c r="J52" s="14" t="s">
        <v>6</v>
      </c>
      <c r="K52" s="97">
        <v>120000</v>
      </c>
      <c r="L52" s="97">
        <v>120000</v>
      </c>
      <c r="M52" s="13">
        <v>0</v>
      </c>
      <c r="N52" s="21">
        <f t="shared" si="0"/>
        <v>0</v>
      </c>
      <c r="O52" s="21">
        <f t="shared" si="1"/>
        <v>0</v>
      </c>
    </row>
    <row r="53" spans="1:15" ht="39" customHeight="1">
      <c r="A53" s="68" t="s">
        <v>237</v>
      </c>
      <c r="B53" s="68" t="s">
        <v>64</v>
      </c>
      <c r="C53" s="68" t="s">
        <v>97</v>
      </c>
      <c r="D53" s="68"/>
      <c r="E53" s="16" t="s">
        <v>311</v>
      </c>
      <c r="F53" s="16" t="s">
        <v>99</v>
      </c>
      <c r="G53" s="14" t="s">
        <v>1</v>
      </c>
      <c r="H53" s="14" t="s">
        <v>5</v>
      </c>
      <c r="I53" s="14" t="s">
        <v>187</v>
      </c>
      <c r="J53" s="14" t="s">
        <v>6</v>
      </c>
      <c r="K53" s="13">
        <v>0</v>
      </c>
      <c r="L53" s="13">
        <v>0</v>
      </c>
      <c r="M53" s="13">
        <v>0</v>
      </c>
      <c r="N53" s="21"/>
      <c r="O53" s="21"/>
    </row>
    <row r="54" spans="1:15" ht="39.75" customHeight="1">
      <c r="A54" s="177" t="s">
        <v>237</v>
      </c>
      <c r="B54" s="177" t="s">
        <v>64</v>
      </c>
      <c r="C54" s="177" t="s">
        <v>44</v>
      </c>
      <c r="D54" s="177"/>
      <c r="E54" s="16" t="s">
        <v>250</v>
      </c>
      <c r="F54" s="16" t="s">
        <v>99</v>
      </c>
      <c r="G54" s="14" t="s">
        <v>1</v>
      </c>
      <c r="H54" s="14" t="s">
        <v>5</v>
      </c>
      <c r="I54" s="14" t="s">
        <v>188</v>
      </c>
      <c r="J54" s="14" t="s">
        <v>6</v>
      </c>
      <c r="K54" s="13">
        <v>0</v>
      </c>
      <c r="L54" s="13">
        <v>0</v>
      </c>
      <c r="M54" s="13">
        <v>0</v>
      </c>
      <c r="N54" s="21"/>
      <c r="O54" s="21"/>
    </row>
    <row r="55" spans="1:15" ht="39.75" customHeight="1">
      <c r="A55" s="179"/>
      <c r="B55" s="179"/>
      <c r="C55" s="179"/>
      <c r="D55" s="179"/>
      <c r="E55" s="16" t="s">
        <v>312</v>
      </c>
      <c r="F55" s="16" t="s">
        <v>99</v>
      </c>
      <c r="G55" s="14" t="s">
        <v>1</v>
      </c>
      <c r="H55" s="14" t="s">
        <v>5</v>
      </c>
      <c r="I55" s="14" t="s">
        <v>188</v>
      </c>
      <c r="J55" s="14" t="s">
        <v>6</v>
      </c>
      <c r="K55" s="13">
        <v>0</v>
      </c>
      <c r="L55" s="13">
        <v>0</v>
      </c>
      <c r="M55" s="13">
        <v>0</v>
      </c>
      <c r="N55" s="21"/>
      <c r="O55" s="21"/>
    </row>
    <row r="56" spans="1:15" ht="44.25" customHeight="1">
      <c r="A56" s="177" t="s">
        <v>237</v>
      </c>
      <c r="B56" s="177" t="s">
        <v>64</v>
      </c>
      <c r="C56" s="177" t="s">
        <v>45</v>
      </c>
      <c r="D56" s="177"/>
      <c r="E56" s="16" t="s">
        <v>251</v>
      </c>
      <c r="F56" s="16" t="s">
        <v>99</v>
      </c>
      <c r="G56" s="14" t="s">
        <v>1</v>
      </c>
      <c r="H56" s="14" t="s">
        <v>5</v>
      </c>
      <c r="I56" s="14" t="s">
        <v>189</v>
      </c>
      <c r="J56" s="14" t="s">
        <v>6</v>
      </c>
      <c r="K56" s="13">
        <v>0</v>
      </c>
      <c r="L56" s="13">
        <v>0</v>
      </c>
      <c r="M56" s="13">
        <v>0</v>
      </c>
      <c r="N56" s="21"/>
      <c r="O56" s="21"/>
    </row>
    <row r="57" spans="1:15" s="8" customFormat="1" ht="44.25" customHeight="1">
      <c r="A57" s="179"/>
      <c r="B57" s="179"/>
      <c r="C57" s="179"/>
      <c r="D57" s="179"/>
      <c r="E57" s="16" t="s">
        <v>149</v>
      </c>
      <c r="F57" s="16" t="s">
        <v>99</v>
      </c>
      <c r="G57" s="14" t="s">
        <v>1</v>
      </c>
      <c r="H57" s="14" t="s">
        <v>5</v>
      </c>
      <c r="I57" s="14" t="s">
        <v>189</v>
      </c>
      <c r="J57" s="14" t="s">
        <v>6</v>
      </c>
      <c r="K57" s="13">
        <v>0</v>
      </c>
      <c r="L57" s="13">
        <v>0</v>
      </c>
      <c r="M57" s="13">
        <v>0</v>
      </c>
      <c r="N57" s="21"/>
      <c r="O57" s="21"/>
    </row>
    <row r="58" spans="1:15" s="8" customFormat="1" ht="44.25" customHeight="1">
      <c r="A58" s="70" t="s">
        <v>237</v>
      </c>
      <c r="B58" s="70" t="s">
        <v>64</v>
      </c>
      <c r="C58" s="70" t="s">
        <v>47</v>
      </c>
      <c r="D58" s="70"/>
      <c r="E58" s="24" t="s">
        <v>313</v>
      </c>
      <c r="F58" s="16" t="s">
        <v>99</v>
      </c>
      <c r="G58" s="14" t="s">
        <v>1</v>
      </c>
      <c r="H58" s="14" t="s">
        <v>29</v>
      </c>
      <c r="I58" s="14" t="s">
        <v>314</v>
      </c>
      <c r="J58" s="14" t="s">
        <v>6</v>
      </c>
      <c r="K58" s="13">
        <v>30.1</v>
      </c>
      <c r="L58" s="13">
        <v>30.1</v>
      </c>
      <c r="M58" s="13">
        <v>0</v>
      </c>
      <c r="N58" s="21">
        <f t="shared" si="0"/>
        <v>0</v>
      </c>
      <c r="O58" s="21"/>
    </row>
    <row r="59" spans="1:15" ht="18.75" customHeight="1">
      <c r="A59" s="174" t="s">
        <v>237</v>
      </c>
      <c r="B59" s="174" t="s">
        <v>66</v>
      </c>
      <c r="C59" s="177"/>
      <c r="D59" s="177"/>
      <c r="E59" s="180" t="s">
        <v>30</v>
      </c>
      <c r="F59" s="77" t="s">
        <v>73</v>
      </c>
      <c r="G59" s="14"/>
      <c r="H59" s="14"/>
      <c r="I59" s="14"/>
      <c r="J59" s="14"/>
      <c r="K59" s="21">
        <f>K60</f>
        <v>44746</v>
      </c>
      <c r="L59" s="21">
        <f>L60</f>
        <v>93923.29999999999</v>
      </c>
      <c r="M59" s="21">
        <f>M60</f>
        <v>28150.300000000003</v>
      </c>
      <c r="N59" s="21">
        <f t="shared" si="0"/>
        <v>62.91132168238502</v>
      </c>
      <c r="O59" s="21">
        <f t="shared" si="1"/>
        <v>29.97158319607595</v>
      </c>
    </row>
    <row r="60" spans="1:15" ht="42" customHeight="1">
      <c r="A60" s="176"/>
      <c r="B60" s="176"/>
      <c r="C60" s="179"/>
      <c r="D60" s="179"/>
      <c r="E60" s="182"/>
      <c r="F60" s="16" t="s">
        <v>99</v>
      </c>
      <c r="G60" s="14" t="s">
        <v>1</v>
      </c>
      <c r="H60" s="14"/>
      <c r="I60" s="14"/>
      <c r="J60" s="14"/>
      <c r="K60" s="13">
        <f>K62+K67+K68</f>
        <v>44746</v>
      </c>
      <c r="L60" s="13">
        <f>L62+L67+L68</f>
        <v>93923.29999999999</v>
      </c>
      <c r="M60" s="13">
        <f>M62+M67+M68</f>
        <v>28150.300000000003</v>
      </c>
      <c r="N60" s="21">
        <f t="shared" si="0"/>
        <v>62.91132168238502</v>
      </c>
      <c r="O60" s="21">
        <f t="shared" si="1"/>
        <v>29.97158319607595</v>
      </c>
    </row>
    <row r="61" spans="1:15" ht="51.75" customHeight="1">
      <c r="A61" s="177" t="s">
        <v>237</v>
      </c>
      <c r="B61" s="177" t="s">
        <v>66</v>
      </c>
      <c r="C61" s="177" t="s">
        <v>65</v>
      </c>
      <c r="D61" s="177"/>
      <c r="E61" s="16" t="s">
        <v>252</v>
      </c>
      <c r="F61" s="16" t="s">
        <v>99</v>
      </c>
      <c r="G61" s="14" t="s">
        <v>1</v>
      </c>
      <c r="H61" s="14" t="s">
        <v>5</v>
      </c>
      <c r="I61" s="14" t="s">
        <v>190</v>
      </c>
      <c r="J61" s="14"/>
      <c r="K61" s="13">
        <v>0</v>
      </c>
      <c r="L61" s="13"/>
      <c r="M61" s="13"/>
      <c r="N61" s="21"/>
      <c r="O61" s="21"/>
    </row>
    <row r="62" spans="1:15" s="8" customFormat="1" ht="44.25" customHeight="1">
      <c r="A62" s="179"/>
      <c r="B62" s="179"/>
      <c r="C62" s="179"/>
      <c r="D62" s="179"/>
      <c r="E62" s="16" t="s">
        <v>315</v>
      </c>
      <c r="F62" s="16" t="s">
        <v>99</v>
      </c>
      <c r="G62" s="14" t="s">
        <v>1</v>
      </c>
      <c r="H62" s="14" t="s">
        <v>5</v>
      </c>
      <c r="I62" s="14" t="s">
        <v>190</v>
      </c>
      <c r="J62" s="14"/>
      <c r="K62" s="13">
        <f>K63+K64+K65</f>
        <v>18146</v>
      </c>
      <c r="L62" s="13">
        <f>L63+L64+L65</f>
        <v>35878.7</v>
      </c>
      <c r="M62" s="13">
        <f>M63+M64+M65</f>
        <v>14702.2</v>
      </c>
      <c r="N62" s="21">
        <f t="shared" si="0"/>
        <v>81.02171277416511</v>
      </c>
      <c r="O62" s="21">
        <f t="shared" si="1"/>
        <v>40.97751590776701</v>
      </c>
    </row>
    <row r="63" spans="1:15" ht="42" customHeight="1">
      <c r="A63" s="75" t="s">
        <v>237</v>
      </c>
      <c r="B63" s="75" t="s">
        <v>66</v>
      </c>
      <c r="C63" s="75" t="s">
        <v>65</v>
      </c>
      <c r="D63" s="75" t="s">
        <v>65</v>
      </c>
      <c r="E63" s="16" t="s">
        <v>13</v>
      </c>
      <c r="F63" s="16" t="s">
        <v>99</v>
      </c>
      <c r="G63" s="14" t="s">
        <v>1</v>
      </c>
      <c r="H63" s="14" t="s">
        <v>5</v>
      </c>
      <c r="I63" s="14" t="s">
        <v>191</v>
      </c>
      <c r="J63" s="14" t="s">
        <v>6</v>
      </c>
      <c r="K63" s="97">
        <v>6000</v>
      </c>
      <c r="L63" s="97">
        <v>14920</v>
      </c>
      <c r="M63" s="13">
        <v>7447</v>
      </c>
      <c r="N63" s="21">
        <f t="shared" si="0"/>
        <v>124.11666666666667</v>
      </c>
      <c r="O63" s="21">
        <f t="shared" si="1"/>
        <v>49.91286863270778</v>
      </c>
    </row>
    <row r="64" spans="1:15" ht="44.25" customHeight="1">
      <c r="A64" s="75" t="s">
        <v>237</v>
      </c>
      <c r="B64" s="75" t="s">
        <v>66</v>
      </c>
      <c r="C64" s="75" t="s">
        <v>65</v>
      </c>
      <c r="D64" s="75" t="s">
        <v>64</v>
      </c>
      <c r="E64" s="16" t="s">
        <v>14</v>
      </c>
      <c r="F64" s="16" t="s">
        <v>99</v>
      </c>
      <c r="G64" s="14" t="s">
        <v>1</v>
      </c>
      <c r="H64" s="14" t="s">
        <v>5</v>
      </c>
      <c r="I64" s="14" t="s">
        <v>192</v>
      </c>
      <c r="J64" s="14" t="s">
        <v>6</v>
      </c>
      <c r="K64" s="97">
        <v>10526</v>
      </c>
      <c r="L64" s="97">
        <v>17026</v>
      </c>
      <c r="M64" s="13">
        <v>6500</v>
      </c>
      <c r="N64" s="21">
        <f t="shared" si="0"/>
        <v>61.75185255557667</v>
      </c>
      <c r="O64" s="21">
        <f t="shared" si="1"/>
        <v>38.17690590861036</v>
      </c>
    </row>
    <row r="65" spans="1:15" ht="77.25" customHeight="1">
      <c r="A65" s="75" t="s">
        <v>237</v>
      </c>
      <c r="B65" s="75" t="s">
        <v>66</v>
      </c>
      <c r="C65" s="75" t="s">
        <v>65</v>
      </c>
      <c r="D65" s="75" t="s">
        <v>66</v>
      </c>
      <c r="E65" s="16" t="s">
        <v>15</v>
      </c>
      <c r="F65" s="16" t="s">
        <v>99</v>
      </c>
      <c r="G65" s="14" t="s">
        <v>1</v>
      </c>
      <c r="H65" s="14" t="s">
        <v>5</v>
      </c>
      <c r="I65" s="14" t="s">
        <v>193</v>
      </c>
      <c r="J65" s="14" t="s">
        <v>6</v>
      </c>
      <c r="K65" s="97">
        <v>1620</v>
      </c>
      <c r="L65" s="97">
        <v>3932.7</v>
      </c>
      <c r="M65" s="13">
        <v>755.2</v>
      </c>
      <c r="N65" s="21">
        <f t="shared" si="0"/>
        <v>46.61728395061729</v>
      </c>
      <c r="O65" s="21">
        <f t="shared" si="1"/>
        <v>19.203092023291887</v>
      </c>
    </row>
    <row r="66" spans="1:15" ht="43.5" customHeight="1">
      <c r="A66" s="177" t="s">
        <v>237</v>
      </c>
      <c r="B66" s="177" t="s">
        <v>66</v>
      </c>
      <c r="C66" s="177" t="s">
        <v>64</v>
      </c>
      <c r="D66" s="177"/>
      <c r="E66" s="16" t="s">
        <v>253</v>
      </c>
      <c r="F66" s="16" t="s">
        <v>99</v>
      </c>
      <c r="G66" s="14" t="s">
        <v>1</v>
      </c>
      <c r="H66" s="14" t="s">
        <v>79</v>
      </c>
      <c r="I66" s="14" t="s">
        <v>194</v>
      </c>
      <c r="J66" s="14" t="s">
        <v>6</v>
      </c>
      <c r="K66" s="97">
        <v>0</v>
      </c>
      <c r="L66" s="97">
        <v>0</v>
      </c>
      <c r="M66" s="97">
        <v>0</v>
      </c>
      <c r="N66" s="21"/>
      <c r="O66" s="21"/>
    </row>
    <row r="67" spans="1:15" s="8" customFormat="1" ht="43.5" customHeight="1">
      <c r="A67" s="179"/>
      <c r="B67" s="179"/>
      <c r="C67" s="179"/>
      <c r="D67" s="179"/>
      <c r="E67" s="16" t="s">
        <v>316</v>
      </c>
      <c r="F67" s="16" t="s">
        <v>99</v>
      </c>
      <c r="G67" s="14" t="s">
        <v>1</v>
      </c>
      <c r="H67" s="14" t="s">
        <v>79</v>
      </c>
      <c r="I67" s="14" t="s">
        <v>194</v>
      </c>
      <c r="J67" s="14" t="s">
        <v>6</v>
      </c>
      <c r="K67" s="97">
        <v>23500</v>
      </c>
      <c r="L67" s="97">
        <v>23500</v>
      </c>
      <c r="M67" s="13">
        <v>10354.1</v>
      </c>
      <c r="N67" s="21">
        <f t="shared" si="0"/>
        <v>44.06</v>
      </c>
      <c r="O67" s="21">
        <f t="shared" si="1"/>
        <v>44.06</v>
      </c>
    </row>
    <row r="68" spans="1:15" s="8" customFormat="1" ht="66.75" customHeight="1">
      <c r="A68" s="75" t="s">
        <v>237</v>
      </c>
      <c r="B68" s="75" t="s">
        <v>66</v>
      </c>
      <c r="C68" s="75" t="s">
        <v>66</v>
      </c>
      <c r="D68" s="75"/>
      <c r="E68" s="16" t="s">
        <v>128</v>
      </c>
      <c r="F68" s="16" t="s">
        <v>99</v>
      </c>
      <c r="G68" s="14" t="s">
        <v>1</v>
      </c>
      <c r="H68" s="14" t="s">
        <v>5</v>
      </c>
      <c r="I68" s="14" t="s">
        <v>195</v>
      </c>
      <c r="J68" s="14" t="s">
        <v>6</v>
      </c>
      <c r="K68" s="13">
        <v>3100</v>
      </c>
      <c r="L68" s="13">
        <v>34544.6</v>
      </c>
      <c r="M68" s="13">
        <v>3094</v>
      </c>
      <c r="N68" s="21">
        <f t="shared" si="0"/>
        <v>99.80645161290323</v>
      </c>
      <c r="O68" s="21">
        <f t="shared" si="1"/>
        <v>8.95653734592382</v>
      </c>
    </row>
    <row r="69" spans="1:15" s="8" customFormat="1" ht="54.75" customHeight="1">
      <c r="A69" s="68" t="s">
        <v>237</v>
      </c>
      <c r="B69" s="68" t="s">
        <v>66</v>
      </c>
      <c r="C69" s="68" t="s">
        <v>66</v>
      </c>
      <c r="D69" s="68" t="s">
        <v>65</v>
      </c>
      <c r="E69" s="24" t="s">
        <v>266</v>
      </c>
      <c r="F69" s="16" t="s">
        <v>99</v>
      </c>
      <c r="G69" s="14" t="s">
        <v>1</v>
      </c>
      <c r="H69" s="14" t="s">
        <v>29</v>
      </c>
      <c r="I69" s="14" t="s">
        <v>195</v>
      </c>
      <c r="J69" s="14" t="s">
        <v>6</v>
      </c>
      <c r="K69" s="13">
        <v>3100</v>
      </c>
      <c r="L69" s="13">
        <v>34544.6</v>
      </c>
      <c r="M69" s="13">
        <v>3094</v>
      </c>
      <c r="N69" s="21">
        <f t="shared" si="0"/>
        <v>99.80645161290323</v>
      </c>
      <c r="O69" s="21">
        <f t="shared" si="1"/>
        <v>8.95653734592382</v>
      </c>
    </row>
    <row r="70" spans="1:16" s="8" customFormat="1" ht="19.5" customHeight="1">
      <c r="A70" s="174" t="s">
        <v>237</v>
      </c>
      <c r="B70" s="174" t="s">
        <v>67</v>
      </c>
      <c r="C70" s="177"/>
      <c r="D70" s="177"/>
      <c r="E70" s="180" t="s">
        <v>31</v>
      </c>
      <c r="F70" s="77" t="s">
        <v>73</v>
      </c>
      <c r="G70" s="14"/>
      <c r="H70" s="14"/>
      <c r="I70" s="14"/>
      <c r="J70" s="14"/>
      <c r="K70" s="21">
        <f>K71</f>
        <v>154360.2</v>
      </c>
      <c r="L70" s="21">
        <f>L71</f>
        <v>154360.2</v>
      </c>
      <c r="M70" s="21">
        <f>M71</f>
        <v>120670</v>
      </c>
      <c r="N70" s="21">
        <f t="shared" si="0"/>
        <v>78.17429622402665</v>
      </c>
      <c r="O70" s="21">
        <f t="shared" si="1"/>
        <v>78.17429622402665</v>
      </c>
      <c r="P70" s="35"/>
    </row>
    <row r="71" spans="1:15" s="8" customFormat="1" ht="39" customHeight="1">
      <c r="A71" s="175"/>
      <c r="B71" s="175"/>
      <c r="C71" s="178"/>
      <c r="D71" s="178"/>
      <c r="E71" s="181"/>
      <c r="F71" s="16" t="s">
        <v>99</v>
      </c>
      <c r="G71" s="14" t="s">
        <v>1</v>
      </c>
      <c r="H71" s="14"/>
      <c r="I71" s="14"/>
      <c r="J71" s="14"/>
      <c r="K71" s="13">
        <f>K73+K72</f>
        <v>154360.2</v>
      </c>
      <c r="L71" s="13">
        <f>L73+L72</f>
        <v>154360.2</v>
      </c>
      <c r="M71" s="13">
        <f>M73+M72</f>
        <v>120670</v>
      </c>
      <c r="N71" s="21">
        <f t="shared" si="0"/>
        <v>78.17429622402665</v>
      </c>
      <c r="O71" s="21">
        <f t="shared" si="1"/>
        <v>78.17429622402665</v>
      </c>
    </row>
    <row r="72" spans="1:15" s="8" customFormat="1" ht="39" customHeight="1">
      <c r="A72" s="75" t="s">
        <v>237</v>
      </c>
      <c r="B72" s="75" t="s">
        <v>67</v>
      </c>
      <c r="C72" s="75" t="s">
        <v>65</v>
      </c>
      <c r="D72" s="75"/>
      <c r="E72" s="17" t="s">
        <v>317</v>
      </c>
      <c r="F72" s="16" t="s">
        <v>99</v>
      </c>
      <c r="G72" s="14" t="s">
        <v>1</v>
      </c>
      <c r="H72" s="14" t="s">
        <v>29</v>
      </c>
      <c r="I72" s="14" t="s">
        <v>318</v>
      </c>
      <c r="J72" s="14" t="s">
        <v>6</v>
      </c>
      <c r="K72" s="13">
        <v>150000</v>
      </c>
      <c r="L72" s="13">
        <v>150000</v>
      </c>
      <c r="M72" s="13">
        <v>118707.9</v>
      </c>
      <c r="N72" s="21">
        <f t="shared" si="0"/>
        <v>79.1386</v>
      </c>
      <c r="O72" s="21">
        <f t="shared" si="1"/>
        <v>79.1386</v>
      </c>
    </row>
    <row r="73" spans="1:15" s="8" customFormat="1" ht="41.25" customHeight="1">
      <c r="A73" s="75" t="s">
        <v>237</v>
      </c>
      <c r="B73" s="75" t="s">
        <v>67</v>
      </c>
      <c r="C73" s="75" t="s">
        <v>64</v>
      </c>
      <c r="D73" s="75"/>
      <c r="E73" s="16" t="s">
        <v>319</v>
      </c>
      <c r="F73" s="16" t="s">
        <v>99</v>
      </c>
      <c r="G73" s="14" t="s">
        <v>1</v>
      </c>
      <c r="H73" s="14" t="s">
        <v>5</v>
      </c>
      <c r="I73" s="14" t="s">
        <v>196</v>
      </c>
      <c r="J73" s="14" t="s">
        <v>10</v>
      </c>
      <c r="K73" s="97">
        <v>4360.2</v>
      </c>
      <c r="L73" s="97">
        <v>4360.2</v>
      </c>
      <c r="M73" s="13">
        <v>1962.1</v>
      </c>
      <c r="N73" s="21">
        <f t="shared" si="0"/>
        <v>45.000229347277646</v>
      </c>
      <c r="O73" s="21">
        <f t="shared" si="1"/>
        <v>45.000229347277646</v>
      </c>
    </row>
    <row r="74" spans="1:15" ht="15">
      <c r="A74" s="174" t="s">
        <v>237</v>
      </c>
      <c r="B74" s="174" t="s">
        <v>94</v>
      </c>
      <c r="C74" s="177"/>
      <c r="D74" s="177"/>
      <c r="E74" s="199" t="s">
        <v>170</v>
      </c>
      <c r="F74" s="77" t="s">
        <v>73</v>
      </c>
      <c r="G74" s="14"/>
      <c r="H74" s="14"/>
      <c r="I74" s="14"/>
      <c r="J74" s="14"/>
      <c r="K74" s="21">
        <f>K75+K76+K77</f>
        <v>856437.9</v>
      </c>
      <c r="L74" s="21">
        <f>L75+L76+L77</f>
        <v>745543.4</v>
      </c>
      <c r="M74" s="21">
        <f>M75+M76+M77</f>
        <v>69063.4</v>
      </c>
      <c r="N74" s="21">
        <f t="shared" si="0"/>
        <v>8.064028927257889</v>
      </c>
      <c r="O74" s="21">
        <f t="shared" si="1"/>
        <v>9.26349827521778</v>
      </c>
    </row>
    <row r="75" spans="1:15" ht="42" customHeight="1">
      <c r="A75" s="175"/>
      <c r="B75" s="175"/>
      <c r="C75" s="178"/>
      <c r="D75" s="178"/>
      <c r="E75" s="200"/>
      <c r="F75" s="16" t="s">
        <v>99</v>
      </c>
      <c r="G75" s="14" t="s">
        <v>1</v>
      </c>
      <c r="H75" s="14"/>
      <c r="I75" s="14"/>
      <c r="J75" s="14"/>
      <c r="K75" s="13">
        <f>K83+K102+K103+K106+K107</f>
        <v>33230</v>
      </c>
      <c r="L75" s="13">
        <f>L83+L102+L103+L106+L107</f>
        <v>74498</v>
      </c>
      <c r="M75" s="13">
        <f>M83+M102+M103+M106+M107</f>
        <v>19011.6</v>
      </c>
      <c r="N75" s="21">
        <f t="shared" si="0"/>
        <v>57.21215768883538</v>
      </c>
      <c r="O75" s="21">
        <f t="shared" si="1"/>
        <v>25.51961126473194</v>
      </c>
    </row>
    <row r="76" spans="1:15" ht="39.75" customHeight="1">
      <c r="A76" s="175"/>
      <c r="B76" s="175"/>
      <c r="C76" s="178"/>
      <c r="D76" s="178"/>
      <c r="E76" s="200"/>
      <c r="F76" s="16" t="s">
        <v>74</v>
      </c>
      <c r="G76" s="14" t="s">
        <v>75</v>
      </c>
      <c r="H76" s="14"/>
      <c r="I76" s="14"/>
      <c r="J76" s="14"/>
      <c r="K76" s="13">
        <f>K82</f>
        <v>299900</v>
      </c>
      <c r="L76" s="13">
        <f>L82</f>
        <v>147737.5</v>
      </c>
      <c r="M76" s="13">
        <f>M82</f>
        <v>50051.8</v>
      </c>
      <c r="N76" s="21">
        <f aca="true" t="shared" si="3" ref="N76:N139">M76/K76*100</f>
        <v>16.689496498832945</v>
      </c>
      <c r="O76" s="21">
        <f aca="true" t="shared" si="4" ref="O76:O139">M76/L76*100</f>
        <v>33.878873001099926</v>
      </c>
    </row>
    <row r="77" spans="1:15" ht="39.75" customHeight="1">
      <c r="A77" s="176"/>
      <c r="B77" s="176"/>
      <c r="C77" s="179"/>
      <c r="D77" s="179"/>
      <c r="E77" s="201"/>
      <c r="F77" s="16" t="s">
        <v>290</v>
      </c>
      <c r="G77" s="14" t="s">
        <v>291</v>
      </c>
      <c r="H77" s="14"/>
      <c r="I77" s="14"/>
      <c r="J77" s="14"/>
      <c r="K77" s="13">
        <f>K84</f>
        <v>523307.9</v>
      </c>
      <c r="L77" s="13">
        <f>L84</f>
        <v>523307.9</v>
      </c>
      <c r="M77" s="13">
        <f>M84</f>
        <v>0</v>
      </c>
      <c r="N77" s="21">
        <f t="shared" si="3"/>
        <v>0</v>
      </c>
      <c r="O77" s="21">
        <f t="shared" si="4"/>
        <v>0</v>
      </c>
    </row>
    <row r="78" spans="1:15" ht="21" customHeight="1">
      <c r="A78" s="177" t="s">
        <v>237</v>
      </c>
      <c r="B78" s="177" t="s">
        <v>94</v>
      </c>
      <c r="C78" s="177" t="s">
        <v>65</v>
      </c>
      <c r="D78" s="177"/>
      <c r="E78" s="183" t="s">
        <v>197</v>
      </c>
      <c r="F78" s="17" t="s">
        <v>73</v>
      </c>
      <c r="G78" s="14"/>
      <c r="H78" s="14"/>
      <c r="I78" s="14"/>
      <c r="J78" s="14"/>
      <c r="K78" s="13">
        <f>SUM(K79:K79)</f>
        <v>0</v>
      </c>
      <c r="L78" s="13">
        <f>SUM(L79:L79)</f>
        <v>0</v>
      </c>
      <c r="M78" s="13">
        <f>SUM(M79:M79)</f>
        <v>0</v>
      </c>
      <c r="N78" s="21"/>
      <c r="O78" s="21"/>
    </row>
    <row r="79" spans="1:15" ht="49.5" customHeight="1">
      <c r="A79" s="178"/>
      <c r="B79" s="178"/>
      <c r="C79" s="178"/>
      <c r="D79" s="178"/>
      <c r="E79" s="184"/>
      <c r="F79" s="16" t="s">
        <v>74</v>
      </c>
      <c r="G79" s="14" t="s">
        <v>75</v>
      </c>
      <c r="H79" s="14"/>
      <c r="I79" s="14"/>
      <c r="J79" s="14"/>
      <c r="K79" s="13">
        <v>0</v>
      </c>
      <c r="L79" s="13"/>
      <c r="M79" s="13"/>
      <c r="N79" s="21"/>
      <c r="O79" s="21"/>
    </row>
    <row r="80" spans="1:15" ht="39.75" customHeight="1">
      <c r="A80" s="178"/>
      <c r="B80" s="178"/>
      <c r="C80" s="178"/>
      <c r="D80" s="178"/>
      <c r="E80" s="185"/>
      <c r="F80" s="16" t="s">
        <v>99</v>
      </c>
      <c r="G80" s="14" t="s">
        <v>1</v>
      </c>
      <c r="H80" s="14"/>
      <c r="I80" s="14"/>
      <c r="J80" s="14"/>
      <c r="K80" s="13">
        <f>K102</f>
        <v>0</v>
      </c>
      <c r="L80" s="13">
        <f>L102</f>
        <v>0</v>
      </c>
      <c r="M80" s="13"/>
      <c r="N80" s="21"/>
      <c r="O80" s="21"/>
    </row>
    <row r="81" spans="1:15" ht="39.75" customHeight="1">
      <c r="A81" s="70"/>
      <c r="B81" s="70"/>
      <c r="C81" s="70"/>
      <c r="D81" s="70"/>
      <c r="E81" s="183" t="s">
        <v>225</v>
      </c>
      <c r="F81" s="17" t="s">
        <v>73</v>
      </c>
      <c r="G81" s="14"/>
      <c r="H81" s="14"/>
      <c r="I81" s="14"/>
      <c r="J81" s="14"/>
      <c r="K81" s="13">
        <f>K82+K83+K84</f>
        <v>823207.9</v>
      </c>
      <c r="L81" s="13">
        <f>L82+L83+L84</f>
        <v>712313.4</v>
      </c>
      <c r="M81" s="13">
        <f>M82+M83+M84</f>
        <v>67542.5</v>
      </c>
      <c r="N81" s="21">
        <f t="shared" si="3"/>
        <v>8.204792495310114</v>
      </c>
      <c r="O81" s="21">
        <f t="shared" si="4"/>
        <v>9.48213244338798</v>
      </c>
    </row>
    <row r="82" spans="1:15" ht="93" customHeight="1">
      <c r="A82" s="70"/>
      <c r="B82" s="70"/>
      <c r="C82" s="70"/>
      <c r="D82" s="70"/>
      <c r="E82" s="184"/>
      <c r="F82" s="16" t="s">
        <v>320</v>
      </c>
      <c r="G82" s="14" t="s">
        <v>75</v>
      </c>
      <c r="H82" s="14"/>
      <c r="I82" s="14"/>
      <c r="J82" s="14"/>
      <c r="K82" s="13">
        <f aca="true" t="shared" si="5" ref="K82:M83">K85+K87</f>
        <v>299900</v>
      </c>
      <c r="L82" s="13">
        <f t="shared" si="5"/>
        <v>147737.5</v>
      </c>
      <c r="M82" s="13">
        <f t="shared" si="5"/>
        <v>50051.8</v>
      </c>
      <c r="N82" s="21">
        <f t="shared" si="3"/>
        <v>16.689496498832945</v>
      </c>
      <c r="O82" s="21">
        <f t="shared" si="4"/>
        <v>33.878873001099926</v>
      </c>
    </row>
    <row r="83" spans="1:15" ht="39.75" customHeight="1">
      <c r="A83" s="70"/>
      <c r="B83" s="70"/>
      <c r="C83" s="70"/>
      <c r="D83" s="70"/>
      <c r="E83" s="184"/>
      <c r="F83" s="16" t="s">
        <v>99</v>
      </c>
      <c r="G83" s="14" t="s">
        <v>1</v>
      </c>
      <c r="H83" s="14"/>
      <c r="I83" s="14"/>
      <c r="J83" s="14"/>
      <c r="K83" s="13">
        <f t="shared" si="5"/>
        <v>0</v>
      </c>
      <c r="L83" s="13">
        <f t="shared" si="5"/>
        <v>41268</v>
      </c>
      <c r="M83" s="13">
        <f t="shared" si="5"/>
        <v>17490.7</v>
      </c>
      <c r="N83" s="21"/>
      <c r="O83" s="21">
        <f t="shared" si="4"/>
        <v>42.38320248134148</v>
      </c>
    </row>
    <row r="84" spans="1:15" ht="39.75" customHeight="1">
      <c r="A84" s="70"/>
      <c r="B84" s="70"/>
      <c r="C84" s="70"/>
      <c r="D84" s="70"/>
      <c r="E84" s="185"/>
      <c r="F84" s="16" t="s">
        <v>290</v>
      </c>
      <c r="G84" s="14" t="s">
        <v>291</v>
      </c>
      <c r="H84" s="14"/>
      <c r="I84" s="14"/>
      <c r="J84" s="14"/>
      <c r="K84" s="13">
        <f>K89</f>
        <v>523307.9</v>
      </c>
      <c r="L84" s="13">
        <f>L89</f>
        <v>523307.9</v>
      </c>
      <c r="M84" s="13">
        <f>M89</f>
        <v>0</v>
      </c>
      <c r="N84" s="21">
        <f t="shared" si="3"/>
        <v>0</v>
      </c>
      <c r="O84" s="21">
        <f t="shared" si="4"/>
        <v>0</v>
      </c>
    </row>
    <row r="85" spans="1:15" s="8" customFormat="1" ht="42.75" customHeight="1">
      <c r="A85" s="191" t="s">
        <v>237</v>
      </c>
      <c r="B85" s="191" t="s">
        <v>94</v>
      </c>
      <c r="C85" s="191" t="s">
        <v>65</v>
      </c>
      <c r="D85" s="191" t="s">
        <v>65</v>
      </c>
      <c r="E85" s="193" t="s">
        <v>132</v>
      </c>
      <c r="F85" s="16" t="s">
        <v>74</v>
      </c>
      <c r="G85" s="14" t="s">
        <v>75</v>
      </c>
      <c r="H85" s="23" t="s">
        <v>17</v>
      </c>
      <c r="I85" s="23" t="s">
        <v>321</v>
      </c>
      <c r="J85" s="23" t="s">
        <v>322</v>
      </c>
      <c r="K85" s="67">
        <v>60000</v>
      </c>
      <c r="L85" s="67">
        <v>60000</v>
      </c>
      <c r="M85" s="67"/>
      <c r="N85" s="21">
        <f t="shared" si="3"/>
        <v>0</v>
      </c>
      <c r="O85" s="21">
        <f t="shared" si="4"/>
        <v>0</v>
      </c>
    </row>
    <row r="86" spans="1:15" s="8" customFormat="1" ht="42.75" customHeight="1">
      <c r="A86" s="192"/>
      <c r="B86" s="192"/>
      <c r="C86" s="192"/>
      <c r="D86" s="192"/>
      <c r="E86" s="194"/>
      <c r="F86" s="16" t="s">
        <v>99</v>
      </c>
      <c r="G86" s="14" t="s">
        <v>1</v>
      </c>
      <c r="H86" s="23" t="s">
        <v>17</v>
      </c>
      <c r="I86" s="23" t="s">
        <v>321</v>
      </c>
      <c r="J86" s="23" t="s">
        <v>322</v>
      </c>
      <c r="K86" s="67">
        <v>0</v>
      </c>
      <c r="L86" s="67">
        <v>41268</v>
      </c>
      <c r="M86" s="67">
        <v>17490.7</v>
      </c>
      <c r="N86" s="21"/>
      <c r="O86" s="21">
        <f t="shared" si="4"/>
        <v>42.38320248134148</v>
      </c>
    </row>
    <row r="87" spans="1:15" s="8" customFormat="1" ht="91.5" customHeight="1">
      <c r="A87" s="195" t="s">
        <v>237</v>
      </c>
      <c r="B87" s="195" t="s">
        <v>94</v>
      </c>
      <c r="C87" s="195" t="s">
        <v>65</v>
      </c>
      <c r="D87" s="191" t="s">
        <v>64</v>
      </c>
      <c r="E87" s="183" t="s">
        <v>323</v>
      </c>
      <c r="F87" s="16" t="s">
        <v>320</v>
      </c>
      <c r="G87" s="14" t="s">
        <v>75</v>
      </c>
      <c r="H87" s="23"/>
      <c r="I87" s="23"/>
      <c r="J87" s="23"/>
      <c r="K87" s="67">
        <f>K90+K92+K94+K96+K98</f>
        <v>239900</v>
      </c>
      <c r="L87" s="67">
        <f>L90+L92+L94+L96+L98</f>
        <v>87737.5</v>
      </c>
      <c r="M87" s="67">
        <f>M90+M92+M94+M96+M98</f>
        <v>50051.8</v>
      </c>
      <c r="N87" s="21">
        <f t="shared" si="3"/>
        <v>20.863609837432264</v>
      </c>
      <c r="O87" s="21">
        <f t="shared" si="4"/>
        <v>57.04721470294915</v>
      </c>
    </row>
    <row r="88" spans="1:15" s="8" customFormat="1" ht="42.75" customHeight="1">
      <c r="A88" s="196"/>
      <c r="B88" s="196"/>
      <c r="C88" s="196"/>
      <c r="D88" s="198"/>
      <c r="E88" s="184"/>
      <c r="F88" s="16" t="s">
        <v>99</v>
      </c>
      <c r="G88" s="14" t="s">
        <v>1</v>
      </c>
      <c r="H88" s="23"/>
      <c r="I88" s="23"/>
      <c r="J88" s="23"/>
      <c r="K88" s="67">
        <f>K91+K93+K95+K97+K99+K101</f>
        <v>0</v>
      </c>
      <c r="L88" s="67">
        <f>L91+L93+L95+L97+L99+L101</f>
        <v>0</v>
      </c>
      <c r="M88" s="67">
        <f>M91+M93+M95+M97+M99+M101</f>
        <v>0</v>
      </c>
      <c r="N88" s="21"/>
      <c r="O88" s="21"/>
    </row>
    <row r="89" spans="1:15" s="8" customFormat="1" ht="44.25" customHeight="1">
      <c r="A89" s="196"/>
      <c r="B89" s="196"/>
      <c r="C89" s="196"/>
      <c r="D89" s="198"/>
      <c r="E89" s="185"/>
      <c r="F89" s="16" t="s">
        <v>290</v>
      </c>
      <c r="G89" s="14" t="s">
        <v>291</v>
      </c>
      <c r="H89" s="23"/>
      <c r="I89" s="23"/>
      <c r="J89" s="23"/>
      <c r="K89" s="67">
        <f>K100</f>
        <v>523307.9</v>
      </c>
      <c r="L89" s="67">
        <f>L100</f>
        <v>523307.9</v>
      </c>
      <c r="M89" s="67">
        <f>M100</f>
        <v>0</v>
      </c>
      <c r="N89" s="21">
        <f t="shared" si="3"/>
        <v>0</v>
      </c>
      <c r="O89" s="21">
        <f t="shared" si="4"/>
        <v>0</v>
      </c>
    </row>
    <row r="90" spans="1:15" s="8" customFormat="1" ht="51.75" customHeight="1">
      <c r="A90" s="196"/>
      <c r="B90" s="196"/>
      <c r="C90" s="196"/>
      <c r="D90" s="198"/>
      <c r="E90" s="183" t="s">
        <v>231</v>
      </c>
      <c r="F90" s="98" t="s">
        <v>74</v>
      </c>
      <c r="G90" s="14" t="s">
        <v>75</v>
      </c>
      <c r="H90" s="23" t="s">
        <v>16</v>
      </c>
      <c r="I90" s="23" t="s">
        <v>324</v>
      </c>
      <c r="J90" s="23" t="s">
        <v>325</v>
      </c>
      <c r="K90" s="67">
        <v>122700</v>
      </c>
      <c r="L90" s="67">
        <f>22627.5+27410</f>
        <v>50037.5</v>
      </c>
      <c r="M90" s="67">
        <f>14127.5+21050.3</f>
        <v>35177.8</v>
      </c>
      <c r="N90" s="21">
        <f t="shared" si="3"/>
        <v>28.669763651181746</v>
      </c>
      <c r="O90" s="21">
        <f t="shared" si="4"/>
        <v>70.30287284536598</v>
      </c>
    </row>
    <row r="91" spans="1:15" s="8" customFormat="1" ht="43.5" customHeight="1">
      <c r="A91" s="196"/>
      <c r="B91" s="196"/>
      <c r="C91" s="196"/>
      <c r="D91" s="198"/>
      <c r="E91" s="185"/>
      <c r="F91" s="16" t="s">
        <v>99</v>
      </c>
      <c r="G91" s="14" t="s">
        <v>1</v>
      </c>
      <c r="H91" s="23" t="s">
        <v>326</v>
      </c>
      <c r="I91" s="23" t="s">
        <v>324</v>
      </c>
      <c r="J91" s="23" t="s">
        <v>325</v>
      </c>
      <c r="K91" s="67">
        <v>0</v>
      </c>
      <c r="L91" s="67"/>
      <c r="M91" s="67"/>
      <c r="N91" s="21"/>
      <c r="O91" s="21"/>
    </row>
    <row r="92" spans="1:15" s="8" customFormat="1" ht="84" customHeight="1">
      <c r="A92" s="196"/>
      <c r="B92" s="196"/>
      <c r="C92" s="196"/>
      <c r="D92" s="198"/>
      <c r="E92" s="183" t="s">
        <v>232</v>
      </c>
      <c r="F92" s="24" t="s">
        <v>320</v>
      </c>
      <c r="G92" s="14" t="s">
        <v>75</v>
      </c>
      <c r="H92" s="23" t="s">
        <v>16</v>
      </c>
      <c r="I92" s="23" t="s">
        <v>327</v>
      </c>
      <c r="J92" s="23" t="s">
        <v>328</v>
      </c>
      <c r="K92" s="67">
        <v>38800</v>
      </c>
      <c r="L92" s="67">
        <v>29100</v>
      </c>
      <c r="M92" s="67">
        <v>6574</v>
      </c>
      <c r="N92" s="21">
        <f t="shared" si="3"/>
        <v>16.943298969072167</v>
      </c>
      <c r="O92" s="21">
        <f t="shared" si="4"/>
        <v>22.59106529209622</v>
      </c>
    </row>
    <row r="93" spans="1:15" s="8" customFormat="1" ht="40.5" customHeight="1">
      <c r="A93" s="196"/>
      <c r="B93" s="196"/>
      <c r="C93" s="196"/>
      <c r="D93" s="198"/>
      <c r="E93" s="185"/>
      <c r="F93" s="16" t="s">
        <v>99</v>
      </c>
      <c r="G93" s="14" t="s">
        <v>1</v>
      </c>
      <c r="H93" s="23" t="s">
        <v>326</v>
      </c>
      <c r="I93" s="23" t="s">
        <v>327</v>
      </c>
      <c r="J93" s="23" t="s">
        <v>328</v>
      </c>
      <c r="K93" s="67">
        <v>0</v>
      </c>
      <c r="L93" s="67"/>
      <c r="M93" s="67"/>
      <c r="N93" s="21"/>
      <c r="O93" s="21"/>
    </row>
    <row r="94" spans="1:15" s="8" customFormat="1" ht="40.5" customHeight="1">
      <c r="A94" s="196"/>
      <c r="B94" s="196"/>
      <c r="C94" s="196"/>
      <c r="D94" s="198"/>
      <c r="E94" s="183" t="s">
        <v>233</v>
      </c>
      <c r="F94" s="98" t="s">
        <v>74</v>
      </c>
      <c r="G94" s="14" t="s">
        <v>75</v>
      </c>
      <c r="H94" s="23" t="s">
        <v>16</v>
      </c>
      <c r="I94" s="23" t="s">
        <v>329</v>
      </c>
      <c r="J94" s="23" t="s">
        <v>328</v>
      </c>
      <c r="K94" s="67">
        <v>10800</v>
      </c>
      <c r="L94" s="67">
        <v>300</v>
      </c>
      <c r="M94" s="67">
        <v>0</v>
      </c>
      <c r="N94" s="21">
        <f t="shared" si="3"/>
        <v>0</v>
      </c>
      <c r="O94" s="21">
        <f t="shared" si="4"/>
        <v>0</v>
      </c>
    </row>
    <row r="95" spans="1:15" s="8" customFormat="1" ht="40.5" customHeight="1">
      <c r="A95" s="196"/>
      <c r="B95" s="196"/>
      <c r="C95" s="196"/>
      <c r="D95" s="198"/>
      <c r="E95" s="185"/>
      <c r="F95" s="16" t="s">
        <v>99</v>
      </c>
      <c r="G95" s="14" t="s">
        <v>1</v>
      </c>
      <c r="H95" s="23" t="s">
        <v>326</v>
      </c>
      <c r="I95" s="23" t="s">
        <v>329</v>
      </c>
      <c r="J95" s="23" t="s">
        <v>328</v>
      </c>
      <c r="K95" s="67">
        <v>0</v>
      </c>
      <c r="L95" s="67"/>
      <c r="M95" s="67"/>
      <c r="N95" s="21"/>
      <c r="O95" s="21"/>
    </row>
    <row r="96" spans="1:15" s="8" customFormat="1" ht="39.75" customHeight="1">
      <c r="A96" s="196"/>
      <c r="B96" s="196"/>
      <c r="C96" s="196"/>
      <c r="D96" s="198"/>
      <c r="E96" s="183" t="s">
        <v>330</v>
      </c>
      <c r="F96" s="99" t="s">
        <v>74</v>
      </c>
      <c r="G96" s="14" t="s">
        <v>75</v>
      </c>
      <c r="H96" s="23" t="s">
        <v>198</v>
      </c>
      <c r="I96" s="23" t="s">
        <v>331</v>
      </c>
      <c r="J96" s="23" t="s">
        <v>328</v>
      </c>
      <c r="K96" s="67">
        <v>59400</v>
      </c>
      <c r="L96" s="67">
        <v>8300</v>
      </c>
      <c r="M96" s="67">
        <v>8300</v>
      </c>
      <c r="N96" s="21">
        <f t="shared" si="3"/>
        <v>13.973063973063974</v>
      </c>
      <c r="O96" s="21">
        <f t="shared" si="4"/>
        <v>100</v>
      </c>
    </row>
    <row r="97" spans="1:15" s="8" customFormat="1" ht="39.75" customHeight="1">
      <c r="A97" s="196"/>
      <c r="B97" s="196"/>
      <c r="C97" s="196"/>
      <c r="D97" s="198"/>
      <c r="E97" s="185"/>
      <c r="F97" s="16" t="s">
        <v>99</v>
      </c>
      <c r="G97" s="14" t="s">
        <v>1</v>
      </c>
      <c r="H97" s="23" t="s">
        <v>332</v>
      </c>
      <c r="I97" s="23" t="s">
        <v>331</v>
      </c>
      <c r="J97" s="23" t="s">
        <v>328</v>
      </c>
      <c r="K97" s="67">
        <v>0</v>
      </c>
      <c r="L97" s="67"/>
      <c r="M97" s="67"/>
      <c r="N97" s="21"/>
      <c r="O97" s="21"/>
    </row>
    <row r="98" spans="1:15" s="8" customFormat="1" ht="34.5" customHeight="1">
      <c r="A98" s="197"/>
      <c r="B98" s="197"/>
      <c r="C98" s="197"/>
      <c r="D98" s="192"/>
      <c r="E98" s="183" t="s">
        <v>234</v>
      </c>
      <c r="F98" s="99" t="s">
        <v>74</v>
      </c>
      <c r="G98" s="14" t="s">
        <v>75</v>
      </c>
      <c r="H98" s="23" t="s">
        <v>235</v>
      </c>
      <c r="I98" s="23" t="s">
        <v>333</v>
      </c>
      <c r="J98" s="23" t="s">
        <v>328</v>
      </c>
      <c r="K98" s="67">
        <v>8200</v>
      </c>
      <c r="L98" s="67"/>
      <c r="M98" s="67"/>
      <c r="N98" s="21">
        <f t="shared" si="3"/>
        <v>0</v>
      </c>
      <c r="O98" s="21"/>
    </row>
    <row r="99" spans="1:15" s="8" customFormat="1" ht="34.5" customHeight="1">
      <c r="A99" s="71"/>
      <c r="B99" s="71"/>
      <c r="C99" s="71"/>
      <c r="D99" s="72"/>
      <c r="E99" s="185"/>
      <c r="F99" s="16" t="s">
        <v>99</v>
      </c>
      <c r="G99" s="14" t="s">
        <v>1</v>
      </c>
      <c r="H99" s="23" t="s">
        <v>334</v>
      </c>
      <c r="I99" s="23" t="s">
        <v>333</v>
      </c>
      <c r="J99" s="23" t="s">
        <v>328</v>
      </c>
      <c r="K99" s="67">
        <v>0</v>
      </c>
      <c r="L99" s="67"/>
      <c r="M99" s="67"/>
      <c r="N99" s="21"/>
      <c r="O99" s="21"/>
    </row>
    <row r="100" spans="1:15" s="8" customFormat="1" ht="61.5" customHeight="1">
      <c r="A100" s="71"/>
      <c r="B100" s="71"/>
      <c r="C100" s="71"/>
      <c r="D100" s="72"/>
      <c r="E100" s="16" t="s">
        <v>335</v>
      </c>
      <c r="F100" s="16" t="s">
        <v>290</v>
      </c>
      <c r="G100" s="14" t="s">
        <v>291</v>
      </c>
      <c r="H100" s="23" t="s">
        <v>336</v>
      </c>
      <c r="I100" s="23" t="s">
        <v>337</v>
      </c>
      <c r="J100" s="23" t="s">
        <v>338</v>
      </c>
      <c r="K100" s="67">
        <v>523307.9</v>
      </c>
      <c r="L100" s="67">
        <v>523307.9</v>
      </c>
      <c r="M100" s="67">
        <v>0</v>
      </c>
      <c r="N100" s="21">
        <f t="shared" si="3"/>
        <v>0</v>
      </c>
      <c r="O100" s="21">
        <f t="shared" si="4"/>
        <v>0</v>
      </c>
    </row>
    <row r="101" spans="1:15" s="8" customFormat="1" ht="41.25" customHeight="1">
      <c r="A101" s="71"/>
      <c r="B101" s="71"/>
      <c r="C101" s="71"/>
      <c r="D101" s="72"/>
      <c r="E101" s="16" t="s">
        <v>339</v>
      </c>
      <c r="F101" s="16" t="s">
        <v>99</v>
      </c>
      <c r="G101" s="14" t="s">
        <v>1</v>
      </c>
      <c r="H101" s="23" t="s">
        <v>340</v>
      </c>
      <c r="I101" s="23" t="s">
        <v>341</v>
      </c>
      <c r="J101" s="23" t="s">
        <v>328</v>
      </c>
      <c r="K101" s="67">
        <v>0</v>
      </c>
      <c r="L101" s="67"/>
      <c r="M101" s="67"/>
      <c r="N101" s="21"/>
      <c r="O101" s="21"/>
    </row>
    <row r="102" spans="1:15" s="8" customFormat="1" ht="43.5" customHeight="1">
      <c r="A102" s="68" t="s">
        <v>237</v>
      </c>
      <c r="B102" s="68" t="s">
        <v>94</v>
      </c>
      <c r="C102" s="68" t="s">
        <v>65</v>
      </c>
      <c r="D102" s="68" t="s">
        <v>66</v>
      </c>
      <c r="E102" s="17" t="s">
        <v>167</v>
      </c>
      <c r="F102" s="17" t="s">
        <v>99</v>
      </c>
      <c r="G102" s="14" t="s">
        <v>1</v>
      </c>
      <c r="H102" s="14" t="s">
        <v>5</v>
      </c>
      <c r="I102" s="14"/>
      <c r="J102" s="14"/>
      <c r="K102" s="13">
        <v>0</v>
      </c>
      <c r="L102" s="13"/>
      <c r="M102" s="13"/>
      <c r="N102" s="21"/>
      <c r="O102" s="21"/>
    </row>
    <row r="103" spans="1:15" ht="51" customHeight="1">
      <c r="A103" s="18" t="s">
        <v>237</v>
      </c>
      <c r="B103" s="18" t="s">
        <v>94</v>
      </c>
      <c r="C103" s="18" t="s">
        <v>64</v>
      </c>
      <c r="D103" s="18"/>
      <c r="E103" s="29" t="s">
        <v>342</v>
      </c>
      <c r="F103" s="17" t="s">
        <v>99</v>
      </c>
      <c r="G103" s="14" t="s">
        <v>1</v>
      </c>
      <c r="H103" s="14" t="s">
        <v>5</v>
      </c>
      <c r="I103" s="14" t="s">
        <v>199</v>
      </c>
      <c r="J103" s="14"/>
      <c r="K103" s="13">
        <f>K104+K105</f>
        <v>25000</v>
      </c>
      <c r="L103" s="13">
        <f>L104+L105</f>
        <v>25000</v>
      </c>
      <c r="M103" s="13">
        <f>M104+M105</f>
        <v>24.3</v>
      </c>
      <c r="N103" s="21">
        <f t="shared" si="3"/>
        <v>0.0972</v>
      </c>
      <c r="O103" s="21">
        <f t="shared" si="4"/>
        <v>0.0972</v>
      </c>
    </row>
    <row r="104" spans="1:15" ht="86.25" customHeight="1">
      <c r="A104" s="18" t="s">
        <v>237</v>
      </c>
      <c r="B104" s="18" t="s">
        <v>94</v>
      </c>
      <c r="C104" s="18" t="s">
        <v>64</v>
      </c>
      <c r="D104" s="18" t="s">
        <v>65</v>
      </c>
      <c r="E104" s="29" t="s">
        <v>168</v>
      </c>
      <c r="F104" s="17" t="s">
        <v>99</v>
      </c>
      <c r="G104" s="14" t="s">
        <v>1</v>
      </c>
      <c r="H104" s="14" t="s">
        <v>5</v>
      </c>
      <c r="I104" s="14" t="s">
        <v>199</v>
      </c>
      <c r="J104" s="14" t="s">
        <v>82</v>
      </c>
      <c r="K104" s="13">
        <v>1000</v>
      </c>
      <c r="L104" s="13">
        <v>1000</v>
      </c>
      <c r="M104" s="13">
        <v>0</v>
      </c>
      <c r="N104" s="21">
        <f t="shared" si="3"/>
        <v>0</v>
      </c>
      <c r="O104" s="21">
        <f t="shared" si="4"/>
        <v>0</v>
      </c>
    </row>
    <row r="105" spans="1:15" ht="60.75" customHeight="1">
      <c r="A105" s="75" t="s">
        <v>237</v>
      </c>
      <c r="B105" s="75" t="s">
        <v>94</v>
      </c>
      <c r="C105" s="75" t="s">
        <v>64</v>
      </c>
      <c r="D105" s="75" t="s">
        <v>64</v>
      </c>
      <c r="E105" s="16" t="s">
        <v>343</v>
      </c>
      <c r="F105" s="16" t="s">
        <v>99</v>
      </c>
      <c r="G105" s="14" t="s">
        <v>1</v>
      </c>
      <c r="H105" s="23" t="s">
        <v>5</v>
      </c>
      <c r="I105" s="14" t="s">
        <v>199</v>
      </c>
      <c r="J105" s="23" t="s">
        <v>322</v>
      </c>
      <c r="K105" s="67">
        <v>24000</v>
      </c>
      <c r="L105" s="67">
        <v>24000</v>
      </c>
      <c r="M105" s="13">
        <v>24.3</v>
      </c>
      <c r="N105" s="21">
        <f t="shared" si="3"/>
        <v>0.10124999999999999</v>
      </c>
      <c r="O105" s="21">
        <f t="shared" si="4"/>
        <v>0.10124999999999999</v>
      </c>
    </row>
    <row r="106" spans="1:15" ht="38.25" customHeight="1">
      <c r="A106" s="68" t="s">
        <v>237</v>
      </c>
      <c r="B106" s="68" t="s">
        <v>94</v>
      </c>
      <c r="C106" s="68" t="s">
        <v>66</v>
      </c>
      <c r="D106" s="68"/>
      <c r="E106" s="24" t="s">
        <v>33</v>
      </c>
      <c r="F106" s="16" t="s">
        <v>99</v>
      </c>
      <c r="G106" s="14" t="s">
        <v>1</v>
      </c>
      <c r="H106" s="23" t="s">
        <v>18</v>
      </c>
      <c r="I106" s="23" t="s">
        <v>200</v>
      </c>
      <c r="J106" s="23" t="s">
        <v>322</v>
      </c>
      <c r="K106" s="67">
        <v>3230</v>
      </c>
      <c r="L106" s="67">
        <v>3230</v>
      </c>
      <c r="M106" s="13">
        <v>1496.6</v>
      </c>
      <c r="N106" s="21">
        <f t="shared" si="3"/>
        <v>46.3343653250774</v>
      </c>
      <c r="O106" s="21">
        <f t="shared" si="4"/>
        <v>46.3343653250774</v>
      </c>
    </row>
    <row r="107" spans="1:15" ht="38.25" customHeight="1">
      <c r="A107" s="68" t="s">
        <v>237</v>
      </c>
      <c r="B107" s="68" t="s">
        <v>94</v>
      </c>
      <c r="C107" s="68" t="s">
        <v>67</v>
      </c>
      <c r="D107" s="68"/>
      <c r="E107" s="24" t="s">
        <v>169</v>
      </c>
      <c r="F107" s="16" t="s">
        <v>99</v>
      </c>
      <c r="G107" s="14" t="s">
        <v>1</v>
      </c>
      <c r="H107" s="23" t="s">
        <v>5</v>
      </c>
      <c r="I107" s="23" t="s">
        <v>201</v>
      </c>
      <c r="J107" s="23" t="s">
        <v>322</v>
      </c>
      <c r="K107" s="67">
        <v>5000</v>
      </c>
      <c r="L107" s="67">
        <v>5000</v>
      </c>
      <c r="M107" s="13">
        <v>0</v>
      </c>
      <c r="N107" s="21">
        <f t="shared" si="3"/>
        <v>0</v>
      </c>
      <c r="O107" s="21">
        <f t="shared" si="4"/>
        <v>0</v>
      </c>
    </row>
    <row r="108" spans="1:15" ht="15" customHeight="1">
      <c r="A108" s="100" t="s">
        <v>237</v>
      </c>
      <c r="B108" s="174" t="s">
        <v>95</v>
      </c>
      <c r="C108" s="177"/>
      <c r="D108" s="177"/>
      <c r="E108" s="180" t="s">
        <v>34</v>
      </c>
      <c r="F108" s="77" t="s">
        <v>73</v>
      </c>
      <c r="G108" s="34"/>
      <c r="H108" s="23"/>
      <c r="I108" s="23"/>
      <c r="J108" s="23"/>
      <c r="K108" s="101">
        <f>SUM(K109:K112)</f>
        <v>270386.1</v>
      </c>
      <c r="L108" s="101">
        <f>SUM(L109:L112)</f>
        <v>268117.1</v>
      </c>
      <c r="M108" s="101">
        <f>SUM(M109:M112)</f>
        <v>117425.00000000001</v>
      </c>
      <c r="N108" s="21">
        <f t="shared" si="3"/>
        <v>43.42863778870291</v>
      </c>
      <c r="O108" s="21">
        <f t="shared" si="4"/>
        <v>43.79616219927786</v>
      </c>
    </row>
    <row r="109" spans="1:15" ht="30" customHeight="1">
      <c r="A109" s="175"/>
      <c r="B109" s="175"/>
      <c r="C109" s="178"/>
      <c r="D109" s="178"/>
      <c r="E109" s="181"/>
      <c r="F109" s="16" t="s">
        <v>35</v>
      </c>
      <c r="G109" s="14" t="s">
        <v>2</v>
      </c>
      <c r="H109" s="23"/>
      <c r="I109" s="23"/>
      <c r="J109" s="23"/>
      <c r="K109" s="67">
        <f>K113+K114+K115+K116+K117+K118+K119+K120+K121+K122+K123+K126+K134+K136+K137+K139+K140+K141</f>
        <v>270386.1</v>
      </c>
      <c r="L109" s="67">
        <f>L113+L114+L115+L116+L117+L118+L119+L120+L121+L122+L123+L126+L134+L136+L137+L139+L140+L141</f>
        <v>268117.1</v>
      </c>
      <c r="M109" s="67">
        <f>M113+M114+M115+M116+M117+M118+M119+M120+M121+M122+M123+M126+M134+M136+M137+M139+M140+M141</f>
        <v>117425.00000000001</v>
      </c>
      <c r="N109" s="21">
        <f t="shared" si="3"/>
        <v>43.42863778870291</v>
      </c>
      <c r="O109" s="21">
        <f t="shared" si="4"/>
        <v>43.79616219927786</v>
      </c>
    </row>
    <row r="110" spans="1:15" ht="27" customHeight="1">
      <c r="A110" s="175"/>
      <c r="B110" s="175"/>
      <c r="C110" s="178"/>
      <c r="D110" s="178"/>
      <c r="E110" s="181"/>
      <c r="F110" s="16" t="s">
        <v>40</v>
      </c>
      <c r="G110" s="14" t="s">
        <v>4</v>
      </c>
      <c r="H110" s="23"/>
      <c r="I110" s="23"/>
      <c r="J110" s="23"/>
      <c r="K110" s="67">
        <f aca="true" t="shared" si="6" ref="K110:M111">K127</f>
        <v>0</v>
      </c>
      <c r="L110" s="67">
        <f t="shared" si="6"/>
        <v>0</v>
      </c>
      <c r="M110" s="67">
        <f t="shared" si="6"/>
        <v>0</v>
      </c>
      <c r="N110" s="21"/>
      <c r="O110" s="21"/>
    </row>
    <row r="111" spans="1:15" ht="36.75" customHeight="1">
      <c r="A111" s="175"/>
      <c r="B111" s="175"/>
      <c r="C111" s="178"/>
      <c r="D111" s="178"/>
      <c r="E111" s="181"/>
      <c r="F111" s="16" t="s">
        <v>294</v>
      </c>
      <c r="G111" s="14">
        <v>891</v>
      </c>
      <c r="H111" s="23"/>
      <c r="I111" s="23"/>
      <c r="J111" s="23"/>
      <c r="K111" s="67">
        <f t="shared" si="6"/>
        <v>0</v>
      </c>
      <c r="L111" s="67">
        <f t="shared" si="6"/>
        <v>0</v>
      </c>
      <c r="M111" s="67">
        <f t="shared" si="6"/>
        <v>0</v>
      </c>
      <c r="N111" s="21"/>
      <c r="O111" s="21"/>
    </row>
    <row r="112" spans="1:15" ht="27" customHeight="1">
      <c r="A112" s="176"/>
      <c r="B112" s="176"/>
      <c r="C112" s="179"/>
      <c r="D112" s="179"/>
      <c r="E112" s="182"/>
      <c r="F112" s="16" t="s">
        <v>292</v>
      </c>
      <c r="G112" s="27" t="s">
        <v>293</v>
      </c>
      <c r="H112" s="26"/>
      <c r="I112" s="26"/>
      <c r="J112" s="26"/>
      <c r="K112" s="67">
        <f>K135</f>
        <v>0</v>
      </c>
      <c r="L112" s="67">
        <f>L135</f>
        <v>0</v>
      </c>
      <c r="M112" s="67">
        <f>M135</f>
        <v>0</v>
      </c>
      <c r="N112" s="21"/>
      <c r="O112" s="21"/>
    </row>
    <row r="113" spans="1:15" ht="33" customHeight="1">
      <c r="A113" s="69" t="s">
        <v>237</v>
      </c>
      <c r="B113" s="69" t="s">
        <v>95</v>
      </c>
      <c r="C113" s="69" t="s">
        <v>65</v>
      </c>
      <c r="D113" s="69"/>
      <c r="E113" s="16" t="s">
        <v>271</v>
      </c>
      <c r="F113" s="16" t="s">
        <v>35</v>
      </c>
      <c r="G113" s="14" t="s">
        <v>2</v>
      </c>
      <c r="H113" s="23" t="s">
        <v>5</v>
      </c>
      <c r="I113" s="23" t="s">
        <v>269</v>
      </c>
      <c r="J113" s="23" t="s">
        <v>19</v>
      </c>
      <c r="K113" s="67">
        <v>7000</v>
      </c>
      <c r="L113" s="67">
        <v>5250</v>
      </c>
      <c r="M113" s="67">
        <v>0</v>
      </c>
      <c r="N113" s="21">
        <f t="shared" si="3"/>
        <v>0</v>
      </c>
      <c r="O113" s="21">
        <f t="shared" si="4"/>
        <v>0</v>
      </c>
    </row>
    <row r="114" spans="1:15" ht="75" customHeight="1">
      <c r="A114" s="177" t="s">
        <v>237</v>
      </c>
      <c r="B114" s="177" t="s">
        <v>95</v>
      </c>
      <c r="C114" s="177" t="s">
        <v>64</v>
      </c>
      <c r="D114" s="177"/>
      <c r="E114" s="16" t="s">
        <v>36</v>
      </c>
      <c r="F114" s="16" t="s">
        <v>35</v>
      </c>
      <c r="G114" s="14" t="s">
        <v>2</v>
      </c>
      <c r="H114" s="23" t="s">
        <v>5</v>
      </c>
      <c r="I114" s="23" t="s">
        <v>202</v>
      </c>
      <c r="J114" s="23" t="s">
        <v>10</v>
      </c>
      <c r="K114" s="67">
        <v>0</v>
      </c>
      <c r="L114" s="67"/>
      <c r="M114" s="67"/>
      <c r="N114" s="21"/>
      <c r="O114" s="21"/>
    </row>
    <row r="115" spans="1:16" s="103" customFormat="1" ht="72" customHeight="1">
      <c r="A115" s="179"/>
      <c r="B115" s="179"/>
      <c r="C115" s="179"/>
      <c r="D115" s="179"/>
      <c r="E115" s="33" t="s">
        <v>344</v>
      </c>
      <c r="F115" s="32" t="s">
        <v>35</v>
      </c>
      <c r="G115" s="23" t="s">
        <v>2</v>
      </c>
      <c r="H115" s="23" t="s">
        <v>5</v>
      </c>
      <c r="I115" s="23" t="s">
        <v>202</v>
      </c>
      <c r="J115" s="23" t="s">
        <v>10</v>
      </c>
      <c r="K115" s="67">
        <v>5662.2</v>
      </c>
      <c r="L115" s="67">
        <v>5662.2</v>
      </c>
      <c r="M115" s="67">
        <v>2547.9</v>
      </c>
      <c r="N115" s="21">
        <f t="shared" si="3"/>
        <v>44.9984105118152</v>
      </c>
      <c r="O115" s="21">
        <f t="shared" si="4"/>
        <v>44.9984105118152</v>
      </c>
      <c r="P115" s="102"/>
    </row>
    <row r="116" spans="1:15" ht="64.5" customHeight="1">
      <c r="A116" s="177" t="s">
        <v>237</v>
      </c>
      <c r="B116" s="177" t="s">
        <v>95</v>
      </c>
      <c r="C116" s="177" t="s">
        <v>66</v>
      </c>
      <c r="D116" s="177"/>
      <c r="E116" s="28" t="s">
        <v>37</v>
      </c>
      <c r="F116" s="16" t="s">
        <v>35</v>
      </c>
      <c r="G116" s="14" t="s">
        <v>2</v>
      </c>
      <c r="H116" s="23" t="s">
        <v>5</v>
      </c>
      <c r="I116" s="23" t="s">
        <v>203</v>
      </c>
      <c r="J116" s="23" t="s">
        <v>10</v>
      </c>
      <c r="K116" s="67">
        <v>0</v>
      </c>
      <c r="L116" s="67"/>
      <c r="M116" s="67"/>
      <c r="N116" s="21"/>
      <c r="O116" s="21"/>
    </row>
    <row r="117" spans="1:15" s="103" customFormat="1" ht="87.75" customHeight="1">
      <c r="A117" s="179"/>
      <c r="B117" s="179"/>
      <c r="C117" s="179"/>
      <c r="D117" s="179"/>
      <c r="E117" s="33" t="s">
        <v>345</v>
      </c>
      <c r="F117" s="32" t="s">
        <v>35</v>
      </c>
      <c r="G117" s="23" t="s">
        <v>2</v>
      </c>
      <c r="H117" s="23" t="s">
        <v>5</v>
      </c>
      <c r="I117" s="23" t="s">
        <v>203</v>
      </c>
      <c r="J117" s="23" t="s">
        <v>10</v>
      </c>
      <c r="K117" s="67">
        <v>174400.4</v>
      </c>
      <c r="L117" s="67">
        <v>174400.4</v>
      </c>
      <c r="M117" s="67">
        <v>78479</v>
      </c>
      <c r="N117" s="21">
        <f t="shared" si="3"/>
        <v>44.99932339604726</v>
      </c>
      <c r="O117" s="21">
        <f t="shared" si="4"/>
        <v>44.99932339604726</v>
      </c>
    </row>
    <row r="118" spans="1:15" ht="55.5" customHeight="1">
      <c r="A118" s="177" t="s">
        <v>237</v>
      </c>
      <c r="B118" s="177" t="s">
        <v>95</v>
      </c>
      <c r="C118" s="177" t="s">
        <v>67</v>
      </c>
      <c r="D118" s="177"/>
      <c r="E118" s="28" t="s">
        <v>38</v>
      </c>
      <c r="F118" s="16" t="s">
        <v>35</v>
      </c>
      <c r="G118" s="14" t="s">
        <v>2</v>
      </c>
      <c r="H118" s="23" t="s">
        <v>5</v>
      </c>
      <c r="I118" s="23" t="s">
        <v>204</v>
      </c>
      <c r="J118" s="23" t="s">
        <v>10</v>
      </c>
      <c r="K118" s="67">
        <v>0</v>
      </c>
      <c r="L118" s="67"/>
      <c r="M118" s="67"/>
      <c r="N118" s="21"/>
      <c r="O118" s="21"/>
    </row>
    <row r="119" spans="1:15" s="103" customFormat="1" ht="61.5" customHeight="1">
      <c r="A119" s="179"/>
      <c r="B119" s="179"/>
      <c r="C119" s="179"/>
      <c r="D119" s="179"/>
      <c r="E119" s="33" t="s">
        <v>346</v>
      </c>
      <c r="F119" s="32" t="s">
        <v>35</v>
      </c>
      <c r="G119" s="23" t="s">
        <v>2</v>
      </c>
      <c r="H119" s="23" t="s">
        <v>5</v>
      </c>
      <c r="I119" s="23" t="s">
        <v>204</v>
      </c>
      <c r="J119" s="23" t="s">
        <v>10</v>
      </c>
      <c r="K119" s="67">
        <v>34918.7</v>
      </c>
      <c r="L119" s="67">
        <v>34918.7</v>
      </c>
      <c r="M119" s="67">
        <v>15713.5</v>
      </c>
      <c r="N119" s="21">
        <f t="shared" si="3"/>
        <v>45.000243422578734</v>
      </c>
      <c r="O119" s="21">
        <f t="shared" si="4"/>
        <v>45.000243422578734</v>
      </c>
    </row>
    <row r="120" spans="1:15" ht="47.25" customHeight="1">
      <c r="A120" s="177" t="s">
        <v>237</v>
      </c>
      <c r="B120" s="177" t="s">
        <v>95</v>
      </c>
      <c r="C120" s="177" t="s">
        <v>94</v>
      </c>
      <c r="D120" s="177"/>
      <c r="E120" s="28" t="s">
        <v>254</v>
      </c>
      <c r="F120" s="32" t="s">
        <v>35</v>
      </c>
      <c r="G120" s="23" t="s">
        <v>2</v>
      </c>
      <c r="H120" s="23" t="s">
        <v>5</v>
      </c>
      <c r="I120" s="23" t="s">
        <v>205</v>
      </c>
      <c r="J120" s="23" t="s">
        <v>10</v>
      </c>
      <c r="K120" s="67">
        <v>0</v>
      </c>
      <c r="L120" s="67"/>
      <c r="M120" s="67"/>
      <c r="N120" s="21"/>
      <c r="O120" s="21"/>
    </row>
    <row r="121" spans="1:15" s="103" customFormat="1" ht="68.25" customHeight="1">
      <c r="A121" s="179"/>
      <c r="B121" s="179"/>
      <c r="C121" s="179"/>
      <c r="D121" s="179"/>
      <c r="E121" s="33" t="s">
        <v>347</v>
      </c>
      <c r="F121" s="32" t="s">
        <v>35</v>
      </c>
      <c r="G121" s="23" t="s">
        <v>2</v>
      </c>
      <c r="H121" s="23" t="s">
        <v>5</v>
      </c>
      <c r="I121" s="23" t="s">
        <v>205</v>
      </c>
      <c r="J121" s="23" t="s">
        <v>10</v>
      </c>
      <c r="K121" s="67">
        <v>12043.4</v>
      </c>
      <c r="L121" s="67">
        <v>12043.4</v>
      </c>
      <c r="M121" s="67">
        <v>5419.1</v>
      </c>
      <c r="N121" s="21">
        <f t="shared" si="3"/>
        <v>44.996429579686804</v>
      </c>
      <c r="O121" s="21">
        <f t="shared" si="4"/>
        <v>44.996429579686804</v>
      </c>
    </row>
    <row r="122" spans="1:15" ht="91.5" customHeight="1">
      <c r="A122" s="69" t="s">
        <v>237</v>
      </c>
      <c r="B122" s="69" t="s">
        <v>95</v>
      </c>
      <c r="C122" s="69" t="s">
        <v>95</v>
      </c>
      <c r="D122" s="69"/>
      <c r="E122" s="25" t="s">
        <v>20</v>
      </c>
      <c r="F122" s="16" t="s">
        <v>35</v>
      </c>
      <c r="G122" s="14" t="s">
        <v>2</v>
      </c>
      <c r="H122" s="23" t="s">
        <v>5</v>
      </c>
      <c r="I122" s="23" t="s">
        <v>206</v>
      </c>
      <c r="J122" s="23" t="s">
        <v>21</v>
      </c>
      <c r="K122" s="67">
        <v>1996.4</v>
      </c>
      <c r="L122" s="67">
        <v>1996.4</v>
      </c>
      <c r="M122" s="67">
        <v>730.8</v>
      </c>
      <c r="N122" s="21">
        <f t="shared" si="3"/>
        <v>36.60589060308555</v>
      </c>
      <c r="O122" s="21">
        <f t="shared" si="4"/>
        <v>36.60589060308555</v>
      </c>
    </row>
    <row r="123" spans="1:15" ht="112.5" customHeight="1">
      <c r="A123" s="69" t="s">
        <v>237</v>
      </c>
      <c r="B123" s="69" t="s">
        <v>95</v>
      </c>
      <c r="C123" s="69" t="s">
        <v>96</v>
      </c>
      <c r="D123" s="69"/>
      <c r="E123" s="25" t="s">
        <v>348</v>
      </c>
      <c r="F123" s="16" t="s">
        <v>264</v>
      </c>
      <c r="G123" s="14" t="s">
        <v>2</v>
      </c>
      <c r="H123" s="23" t="s">
        <v>22</v>
      </c>
      <c r="I123" s="23" t="s">
        <v>207</v>
      </c>
      <c r="J123" s="23" t="s">
        <v>63</v>
      </c>
      <c r="K123" s="67">
        <v>5197.6</v>
      </c>
      <c r="L123" s="67">
        <v>5197.6</v>
      </c>
      <c r="M123" s="67">
        <v>1683.1</v>
      </c>
      <c r="N123" s="21">
        <f t="shared" si="3"/>
        <v>32.382253347698935</v>
      </c>
      <c r="O123" s="21">
        <f t="shared" si="4"/>
        <v>32.382253347698935</v>
      </c>
    </row>
    <row r="124" spans="1:15" s="8" customFormat="1" ht="51.75" customHeight="1">
      <c r="A124" s="177" t="s">
        <v>237</v>
      </c>
      <c r="B124" s="177" t="s">
        <v>95</v>
      </c>
      <c r="C124" s="177" t="s">
        <v>97</v>
      </c>
      <c r="D124" s="177"/>
      <c r="E124" s="31" t="s">
        <v>39</v>
      </c>
      <c r="F124" s="17" t="s">
        <v>73</v>
      </c>
      <c r="G124" s="14"/>
      <c r="H124" s="23"/>
      <c r="I124" s="23"/>
      <c r="J124" s="23"/>
      <c r="K124" s="67">
        <v>0</v>
      </c>
      <c r="L124" s="67"/>
      <c r="M124" s="67"/>
      <c r="N124" s="21"/>
      <c r="O124" s="21"/>
    </row>
    <row r="125" spans="1:15" s="8" customFormat="1" ht="41.25" customHeight="1">
      <c r="A125" s="178"/>
      <c r="B125" s="178"/>
      <c r="C125" s="178"/>
      <c r="D125" s="178"/>
      <c r="E125" s="188" t="s">
        <v>151</v>
      </c>
      <c r="F125" s="17" t="s">
        <v>73</v>
      </c>
      <c r="G125" s="14"/>
      <c r="H125" s="23"/>
      <c r="I125" s="23"/>
      <c r="J125" s="23"/>
      <c r="K125" s="67">
        <f>K126+K127+K128</f>
        <v>1</v>
      </c>
      <c r="L125" s="67">
        <f>L126+L127+L128</f>
        <v>0.8</v>
      </c>
      <c r="M125" s="67">
        <f>M126+M127+M128</f>
        <v>0</v>
      </c>
      <c r="N125" s="21">
        <f t="shared" si="3"/>
        <v>0</v>
      </c>
      <c r="O125" s="21">
        <f t="shared" si="4"/>
        <v>0</v>
      </c>
    </row>
    <row r="126" spans="1:15" s="8" customFormat="1" ht="24">
      <c r="A126" s="186"/>
      <c r="B126" s="178"/>
      <c r="C126" s="178"/>
      <c r="D126" s="178"/>
      <c r="E126" s="189"/>
      <c r="F126" s="16" t="s">
        <v>35</v>
      </c>
      <c r="G126" s="14" t="s">
        <v>2</v>
      </c>
      <c r="H126" s="23" t="s">
        <v>5</v>
      </c>
      <c r="I126" s="23" t="s">
        <v>208</v>
      </c>
      <c r="J126" s="23" t="s">
        <v>23</v>
      </c>
      <c r="K126" s="67">
        <f>K129</f>
        <v>1</v>
      </c>
      <c r="L126" s="67">
        <f>L129</f>
        <v>0.8</v>
      </c>
      <c r="M126" s="67">
        <f>M129</f>
        <v>0</v>
      </c>
      <c r="N126" s="21">
        <f t="shared" si="3"/>
        <v>0</v>
      </c>
      <c r="O126" s="21">
        <f t="shared" si="4"/>
        <v>0</v>
      </c>
    </row>
    <row r="127" spans="1:15" s="8" customFormat="1" ht="24">
      <c r="A127" s="186"/>
      <c r="B127" s="178"/>
      <c r="C127" s="178"/>
      <c r="D127" s="178"/>
      <c r="E127" s="189"/>
      <c r="F127" s="16" t="s">
        <v>40</v>
      </c>
      <c r="G127" s="14" t="s">
        <v>4</v>
      </c>
      <c r="H127" s="23" t="s">
        <v>24</v>
      </c>
      <c r="I127" s="23" t="s">
        <v>208</v>
      </c>
      <c r="J127" s="23" t="s">
        <v>82</v>
      </c>
      <c r="K127" s="67">
        <f>K131</f>
        <v>0</v>
      </c>
      <c r="L127" s="67">
        <f>L131</f>
        <v>0</v>
      </c>
      <c r="M127" s="67">
        <f>M131</f>
        <v>0</v>
      </c>
      <c r="N127" s="21"/>
      <c r="O127" s="21"/>
    </row>
    <row r="128" spans="1:15" s="8" customFormat="1" ht="36">
      <c r="A128" s="187"/>
      <c r="B128" s="179"/>
      <c r="C128" s="179"/>
      <c r="D128" s="179"/>
      <c r="E128" s="190"/>
      <c r="F128" s="16" t="s">
        <v>294</v>
      </c>
      <c r="G128" s="14">
        <v>891</v>
      </c>
      <c r="H128" s="23" t="s">
        <v>5</v>
      </c>
      <c r="I128" s="23" t="s">
        <v>208</v>
      </c>
      <c r="J128" s="23">
        <v>244</v>
      </c>
      <c r="K128" s="67">
        <f>K130</f>
        <v>0</v>
      </c>
      <c r="L128" s="67">
        <f>L130</f>
        <v>0</v>
      </c>
      <c r="M128" s="67">
        <f>M130</f>
        <v>0</v>
      </c>
      <c r="N128" s="21"/>
      <c r="O128" s="21"/>
    </row>
    <row r="129" spans="1:15" s="8" customFormat="1" ht="39.75" customHeight="1">
      <c r="A129" s="30" t="s">
        <v>237</v>
      </c>
      <c r="B129" s="30" t="s">
        <v>95</v>
      </c>
      <c r="C129" s="30" t="s">
        <v>97</v>
      </c>
      <c r="D129" s="30" t="s">
        <v>65</v>
      </c>
      <c r="E129" s="29" t="s">
        <v>42</v>
      </c>
      <c r="F129" s="16" t="s">
        <v>35</v>
      </c>
      <c r="G129" s="14" t="s">
        <v>2</v>
      </c>
      <c r="H129" s="23" t="s">
        <v>5</v>
      </c>
      <c r="I129" s="23" t="s">
        <v>208</v>
      </c>
      <c r="J129" s="23" t="s">
        <v>23</v>
      </c>
      <c r="K129" s="67">
        <v>1</v>
      </c>
      <c r="L129" s="67">
        <v>0.8</v>
      </c>
      <c r="M129" s="67">
        <v>0</v>
      </c>
      <c r="N129" s="21">
        <f t="shared" si="3"/>
        <v>0</v>
      </c>
      <c r="O129" s="21">
        <f t="shared" si="4"/>
        <v>0</v>
      </c>
    </row>
    <row r="130" spans="1:15" s="8" customFormat="1" ht="39.75" customHeight="1">
      <c r="A130" s="30" t="s">
        <v>237</v>
      </c>
      <c r="B130" s="30" t="s">
        <v>95</v>
      </c>
      <c r="C130" s="30" t="s">
        <v>97</v>
      </c>
      <c r="D130" s="30" t="s">
        <v>64</v>
      </c>
      <c r="E130" s="29" t="s">
        <v>41</v>
      </c>
      <c r="F130" s="16" t="s">
        <v>294</v>
      </c>
      <c r="G130" s="14">
        <v>891</v>
      </c>
      <c r="H130" s="23" t="s">
        <v>5</v>
      </c>
      <c r="I130" s="23" t="s">
        <v>208</v>
      </c>
      <c r="J130" s="23">
        <v>244</v>
      </c>
      <c r="K130" s="67">
        <v>0</v>
      </c>
      <c r="L130" s="67"/>
      <c r="M130" s="67"/>
      <c r="N130" s="21"/>
      <c r="O130" s="21"/>
    </row>
    <row r="131" spans="1:15" s="8" customFormat="1" ht="53.25" customHeight="1">
      <c r="A131" s="30" t="s">
        <v>237</v>
      </c>
      <c r="B131" s="30" t="s">
        <v>95</v>
      </c>
      <c r="C131" s="30" t="s">
        <v>97</v>
      </c>
      <c r="D131" s="30" t="s">
        <v>66</v>
      </c>
      <c r="E131" s="29" t="s">
        <v>43</v>
      </c>
      <c r="F131" s="16" t="s">
        <v>40</v>
      </c>
      <c r="G131" s="14" t="s">
        <v>4</v>
      </c>
      <c r="H131" s="23" t="s">
        <v>24</v>
      </c>
      <c r="I131" s="23" t="s">
        <v>208</v>
      </c>
      <c r="J131" s="23" t="s">
        <v>82</v>
      </c>
      <c r="K131" s="67">
        <v>0</v>
      </c>
      <c r="L131" s="67"/>
      <c r="M131" s="67"/>
      <c r="N131" s="21"/>
      <c r="O131" s="21"/>
    </row>
    <row r="132" spans="1:15" s="8" customFormat="1" ht="78" customHeight="1">
      <c r="A132" s="177" t="s">
        <v>237</v>
      </c>
      <c r="B132" s="177" t="s">
        <v>95</v>
      </c>
      <c r="C132" s="177" t="s">
        <v>44</v>
      </c>
      <c r="D132" s="177"/>
      <c r="E132" s="25" t="s">
        <v>153</v>
      </c>
      <c r="F132" s="28" t="s">
        <v>263</v>
      </c>
      <c r="G132" s="27" t="s">
        <v>2</v>
      </c>
      <c r="H132" s="26" t="s">
        <v>5</v>
      </c>
      <c r="I132" s="26" t="s">
        <v>209</v>
      </c>
      <c r="J132" s="26" t="s">
        <v>19</v>
      </c>
      <c r="K132" s="67">
        <v>0</v>
      </c>
      <c r="L132" s="67"/>
      <c r="M132" s="67"/>
      <c r="N132" s="21"/>
      <c r="O132" s="21"/>
    </row>
    <row r="133" spans="1:15" s="8" customFormat="1" ht="65.25" customHeight="1">
      <c r="A133" s="179"/>
      <c r="B133" s="179"/>
      <c r="C133" s="179"/>
      <c r="D133" s="179"/>
      <c r="E133" s="25" t="s">
        <v>152</v>
      </c>
      <c r="F133" s="28" t="s">
        <v>263</v>
      </c>
      <c r="G133" s="27" t="s">
        <v>2</v>
      </c>
      <c r="H133" s="26" t="s">
        <v>5</v>
      </c>
      <c r="I133" s="26" t="s">
        <v>209</v>
      </c>
      <c r="J133" s="26" t="s">
        <v>19</v>
      </c>
      <c r="K133" s="67">
        <v>1001.5</v>
      </c>
      <c r="L133" s="67">
        <v>751.2</v>
      </c>
      <c r="M133" s="67">
        <v>0</v>
      </c>
      <c r="N133" s="21">
        <f t="shared" si="3"/>
        <v>0</v>
      </c>
      <c r="O133" s="21">
        <f t="shared" si="4"/>
        <v>0</v>
      </c>
    </row>
    <row r="134" spans="1:15" s="8" customFormat="1" ht="125.25" customHeight="1">
      <c r="A134" s="75" t="s">
        <v>237</v>
      </c>
      <c r="B134" s="75" t="s">
        <v>95</v>
      </c>
      <c r="C134" s="75" t="s">
        <v>44</v>
      </c>
      <c r="D134" s="75" t="s">
        <v>65</v>
      </c>
      <c r="E134" s="104" t="s">
        <v>349</v>
      </c>
      <c r="F134" s="28" t="s">
        <v>35</v>
      </c>
      <c r="G134" s="27" t="s">
        <v>2</v>
      </c>
      <c r="H134" s="26" t="s">
        <v>5</v>
      </c>
      <c r="I134" s="26" t="s">
        <v>209</v>
      </c>
      <c r="J134" s="26" t="s">
        <v>19</v>
      </c>
      <c r="K134" s="67">
        <v>1001.5</v>
      </c>
      <c r="L134" s="67">
        <v>751.2</v>
      </c>
      <c r="M134" s="67">
        <v>0</v>
      </c>
      <c r="N134" s="21">
        <f t="shared" si="3"/>
        <v>0</v>
      </c>
      <c r="O134" s="21">
        <f t="shared" si="4"/>
        <v>0</v>
      </c>
    </row>
    <row r="135" spans="1:15" s="8" customFormat="1" ht="87.75" customHeight="1">
      <c r="A135" s="75" t="s">
        <v>237</v>
      </c>
      <c r="B135" s="75" t="s">
        <v>95</v>
      </c>
      <c r="C135" s="75" t="s">
        <v>44</v>
      </c>
      <c r="D135" s="75" t="s">
        <v>64</v>
      </c>
      <c r="E135" s="104" t="s">
        <v>350</v>
      </c>
      <c r="F135" s="29" t="s">
        <v>292</v>
      </c>
      <c r="G135" s="27" t="s">
        <v>293</v>
      </c>
      <c r="H135" s="26" t="s">
        <v>5</v>
      </c>
      <c r="I135" s="26" t="s">
        <v>209</v>
      </c>
      <c r="J135" s="26" t="s">
        <v>82</v>
      </c>
      <c r="K135" s="67">
        <v>0</v>
      </c>
      <c r="L135" s="67">
        <v>0</v>
      </c>
      <c r="M135" s="67">
        <v>0</v>
      </c>
      <c r="N135" s="21"/>
      <c r="O135" s="21"/>
    </row>
    <row r="136" spans="1:15" s="8" customFormat="1" ht="63.75" customHeight="1">
      <c r="A136" s="177" t="s">
        <v>237</v>
      </c>
      <c r="B136" s="177" t="s">
        <v>95</v>
      </c>
      <c r="C136" s="177" t="s">
        <v>45</v>
      </c>
      <c r="D136" s="177"/>
      <c r="E136" s="25" t="s">
        <v>46</v>
      </c>
      <c r="F136" s="16" t="s">
        <v>35</v>
      </c>
      <c r="G136" s="14" t="s">
        <v>2</v>
      </c>
      <c r="H136" s="23" t="s">
        <v>5</v>
      </c>
      <c r="I136" s="23" t="s">
        <v>210</v>
      </c>
      <c r="J136" s="23" t="s">
        <v>0</v>
      </c>
      <c r="K136" s="67">
        <v>0</v>
      </c>
      <c r="L136" s="67"/>
      <c r="M136" s="67"/>
      <c r="N136" s="21"/>
      <c r="O136" s="21"/>
    </row>
    <row r="137" spans="1:15" s="8" customFormat="1" ht="55.5" customHeight="1">
      <c r="A137" s="179"/>
      <c r="B137" s="179"/>
      <c r="C137" s="179"/>
      <c r="D137" s="179"/>
      <c r="E137" s="25" t="s">
        <v>150</v>
      </c>
      <c r="F137" s="16" t="s">
        <v>35</v>
      </c>
      <c r="G137" s="14" t="s">
        <v>2</v>
      </c>
      <c r="H137" s="23" t="s">
        <v>5</v>
      </c>
      <c r="I137" s="23" t="s">
        <v>210</v>
      </c>
      <c r="J137" s="23" t="s">
        <v>0</v>
      </c>
      <c r="K137" s="67">
        <v>1</v>
      </c>
      <c r="L137" s="67">
        <v>0.8</v>
      </c>
      <c r="M137" s="67">
        <v>0</v>
      </c>
      <c r="N137" s="21">
        <f t="shared" si="3"/>
        <v>0</v>
      </c>
      <c r="O137" s="21">
        <f t="shared" si="4"/>
        <v>0</v>
      </c>
    </row>
    <row r="138" spans="1:15" s="8" customFormat="1" ht="63" customHeight="1">
      <c r="A138" s="177" t="s">
        <v>237</v>
      </c>
      <c r="B138" s="177" t="s">
        <v>95</v>
      </c>
      <c r="C138" s="177" t="s">
        <v>47</v>
      </c>
      <c r="D138" s="177"/>
      <c r="E138" s="25" t="s">
        <v>48</v>
      </c>
      <c r="F138" s="16" t="s">
        <v>35</v>
      </c>
      <c r="G138" s="14" t="s">
        <v>2</v>
      </c>
      <c r="H138" s="23" t="s">
        <v>5</v>
      </c>
      <c r="I138" s="23" t="s">
        <v>211</v>
      </c>
      <c r="J138" s="23" t="s">
        <v>23</v>
      </c>
      <c r="K138" s="67">
        <v>0</v>
      </c>
      <c r="L138" s="67"/>
      <c r="M138" s="67"/>
      <c r="N138" s="21"/>
      <c r="O138" s="21"/>
    </row>
    <row r="139" spans="1:15" s="8" customFormat="1" ht="62.25" customHeight="1">
      <c r="A139" s="179"/>
      <c r="B139" s="179"/>
      <c r="C139" s="179"/>
      <c r="D139" s="179"/>
      <c r="E139" s="25" t="s">
        <v>351</v>
      </c>
      <c r="F139" s="16" t="s">
        <v>35</v>
      </c>
      <c r="G139" s="14" t="s">
        <v>2</v>
      </c>
      <c r="H139" s="23" t="s">
        <v>5</v>
      </c>
      <c r="I139" s="23" t="s">
        <v>211</v>
      </c>
      <c r="J139" s="23" t="s">
        <v>23</v>
      </c>
      <c r="K139" s="67">
        <v>1</v>
      </c>
      <c r="L139" s="67">
        <v>0.8</v>
      </c>
      <c r="M139" s="67">
        <v>0</v>
      </c>
      <c r="N139" s="21">
        <f t="shared" si="3"/>
        <v>0</v>
      </c>
      <c r="O139" s="21">
        <f t="shared" si="4"/>
        <v>0</v>
      </c>
    </row>
    <row r="140" spans="1:15" ht="60">
      <c r="A140" s="69" t="s">
        <v>237</v>
      </c>
      <c r="B140" s="69" t="s">
        <v>95</v>
      </c>
      <c r="C140" s="69" t="s">
        <v>78</v>
      </c>
      <c r="D140" s="69"/>
      <c r="E140" s="25" t="s">
        <v>49</v>
      </c>
      <c r="F140" s="16" t="s">
        <v>35</v>
      </c>
      <c r="G140" s="14" t="s">
        <v>2</v>
      </c>
      <c r="H140" s="23" t="s">
        <v>5</v>
      </c>
      <c r="I140" s="23" t="s">
        <v>212</v>
      </c>
      <c r="J140" s="23" t="s">
        <v>69</v>
      </c>
      <c r="K140" s="67">
        <v>23155</v>
      </c>
      <c r="L140" s="97">
        <v>22886.9</v>
      </c>
      <c r="M140" s="97">
        <v>10730.5</v>
      </c>
      <c r="N140" s="21">
        <f aca="true" t="shared" si="7" ref="N140:N158">M140/K140*100</f>
        <v>46.34204275534442</v>
      </c>
      <c r="O140" s="21">
        <f aca="true" t="shared" si="8" ref="O140:O158">M140/L140*100</f>
        <v>46.884899221825584</v>
      </c>
    </row>
    <row r="141" spans="1:15" ht="28.5" customHeight="1">
      <c r="A141" s="69" t="s">
        <v>237</v>
      </c>
      <c r="B141" s="69" t="s">
        <v>95</v>
      </c>
      <c r="C141" s="69" t="s">
        <v>50</v>
      </c>
      <c r="D141" s="69"/>
      <c r="E141" s="16" t="s">
        <v>80</v>
      </c>
      <c r="F141" s="16" t="s">
        <v>35</v>
      </c>
      <c r="G141" s="14" t="s">
        <v>2</v>
      </c>
      <c r="H141" s="23" t="s">
        <v>5</v>
      </c>
      <c r="I141" s="23"/>
      <c r="J141" s="23"/>
      <c r="K141" s="67">
        <f>SUM(K142:K143)</f>
        <v>5007.9</v>
      </c>
      <c r="L141" s="67">
        <f>SUM(L142:L143)</f>
        <v>5007.9</v>
      </c>
      <c r="M141" s="67">
        <f>SUM(M142:M143)</f>
        <v>2121.1</v>
      </c>
      <c r="N141" s="21">
        <f t="shared" si="7"/>
        <v>42.35507897521916</v>
      </c>
      <c r="O141" s="21">
        <f t="shared" si="8"/>
        <v>42.35507897521916</v>
      </c>
    </row>
    <row r="142" spans="1:15" ht="51" customHeight="1">
      <c r="A142" s="75" t="s">
        <v>237</v>
      </c>
      <c r="B142" s="75" t="s">
        <v>95</v>
      </c>
      <c r="C142" s="75" t="s">
        <v>50</v>
      </c>
      <c r="D142" s="75" t="s">
        <v>65</v>
      </c>
      <c r="E142" s="24" t="s">
        <v>134</v>
      </c>
      <c r="F142" s="16" t="s">
        <v>35</v>
      </c>
      <c r="G142" s="14" t="s">
        <v>2</v>
      </c>
      <c r="H142" s="23" t="s">
        <v>5</v>
      </c>
      <c r="I142" s="23" t="s">
        <v>213</v>
      </c>
      <c r="J142" s="23" t="s">
        <v>26</v>
      </c>
      <c r="K142" s="67">
        <v>2958</v>
      </c>
      <c r="L142" s="67">
        <v>2958</v>
      </c>
      <c r="M142" s="67">
        <v>1372</v>
      </c>
      <c r="N142" s="21">
        <f t="shared" si="7"/>
        <v>46.38269100743746</v>
      </c>
      <c r="O142" s="21">
        <f t="shared" si="8"/>
        <v>46.38269100743746</v>
      </c>
    </row>
    <row r="143" spans="1:15" ht="50.25" customHeight="1">
      <c r="A143" s="75" t="s">
        <v>237</v>
      </c>
      <c r="B143" s="75" t="s">
        <v>95</v>
      </c>
      <c r="C143" s="75" t="s">
        <v>50</v>
      </c>
      <c r="D143" s="75" t="s">
        <v>64</v>
      </c>
      <c r="E143" s="24" t="s">
        <v>135</v>
      </c>
      <c r="F143" s="16" t="s">
        <v>35</v>
      </c>
      <c r="G143" s="14" t="s">
        <v>2</v>
      </c>
      <c r="H143" s="23" t="s">
        <v>5</v>
      </c>
      <c r="I143" s="23" t="s">
        <v>214</v>
      </c>
      <c r="J143" s="23" t="s">
        <v>23</v>
      </c>
      <c r="K143" s="67">
        <v>2049.9</v>
      </c>
      <c r="L143" s="67">
        <v>2049.9</v>
      </c>
      <c r="M143" s="67">
        <v>749.1</v>
      </c>
      <c r="N143" s="21">
        <f t="shared" si="7"/>
        <v>36.54324601200059</v>
      </c>
      <c r="O143" s="21">
        <f t="shared" si="8"/>
        <v>36.54324601200059</v>
      </c>
    </row>
    <row r="144" spans="1:16" ht="15">
      <c r="A144" s="174" t="s">
        <v>237</v>
      </c>
      <c r="B144" s="174" t="s">
        <v>96</v>
      </c>
      <c r="C144" s="174"/>
      <c r="D144" s="177"/>
      <c r="E144" s="180" t="s">
        <v>68</v>
      </c>
      <c r="F144" s="77" t="s">
        <v>72</v>
      </c>
      <c r="G144" s="22"/>
      <c r="H144" s="22"/>
      <c r="I144" s="22"/>
      <c r="J144" s="22"/>
      <c r="K144" s="21">
        <f>SUM(K145:K146)</f>
        <v>156011.9</v>
      </c>
      <c r="L144" s="21">
        <f>SUM(L145:L146)</f>
        <v>156117.2</v>
      </c>
      <c r="M144" s="21">
        <f>SUM(M145:M146)</f>
        <v>82357.5</v>
      </c>
      <c r="N144" s="21">
        <f t="shared" si="7"/>
        <v>52.78924235907646</v>
      </c>
      <c r="O144" s="21">
        <f t="shared" si="8"/>
        <v>52.753636370624115</v>
      </c>
      <c r="P144" s="105"/>
    </row>
    <row r="145" spans="1:15" ht="41.25" customHeight="1">
      <c r="A145" s="175"/>
      <c r="B145" s="175"/>
      <c r="C145" s="175"/>
      <c r="D145" s="178"/>
      <c r="E145" s="181"/>
      <c r="F145" s="16" t="s">
        <v>99</v>
      </c>
      <c r="G145" s="14" t="s">
        <v>1</v>
      </c>
      <c r="H145" s="20"/>
      <c r="I145" s="20"/>
      <c r="J145" s="20"/>
      <c r="K145" s="13">
        <f>K147+K150+K151+K153+K158+K159</f>
        <v>133722.3</v>
      </c>
      <c r="L145" s="13">
        <f>L147+L150+L151+L153+L158+L159</f>
        <v>133289.6</v>
      </c>
      <c r="M145" s="13">
        <f>M147+M150+M151+M153+M158+M159</f>
        <v>71670.4</v>
      </c>
      <c r="N145" s="21">
        <f t="shared" si="7"/>
        <v>53.5964457685816</v>
      </c>
      <c r="O145" s="21">
        <f t="shared" si="8"/>
        <v>53.77043670323866</v>
      </c>
    </row>
    <row r="146" spans="1:15" ht="84.75" customHeight="1">
      <c r="A146" s="176"/>
      <c r="B146" s="176"/>
      <c r="C146" s="176"/>
      <c r="D146" s="179"/>
      <c r="E146" s="182"/>
      <c r="F146" s="16" t="s">
        <v>32</v>
      </c>
      <c r="G146" s="14" t="s">
        <v>3</v>
      </c>
      <c r="H146" s="20"/>
      <c r="I146" s="20"/>
      <c r="J146" s="20"/>
      <c r="K146" s="13">
        <f>K148+K149+K154</f>
        <v>22289.6</v>
      </c>
      <c r="L146" s="13">
        <f>L148+L149+L154</f>
        <v>22827.6</v>
      </c>
      <c r="M146" s="13">
        <f>M148+M149+M154</f>
        <v>10687.1</v>
      </c>
      <c r="N146" s="21">
        <f t="shared" si="7"/>
        <v>47.946575981623724</v>
      </c>
      <c r="O146" s="21">
        <f t="shared" si="8"/>
        <v>46.81657292049975</v>
      </c>
    </row>
    <row r="147" spans="1:15" ht="66" customHeight="1">
      <c r="A147" s="75" t="s">
        <v>237</v>
      </c>
      <c r="B147" s="75" t="s">
        <v>96</v>
      </c>
      <c r="C147" s="75" t="s">
        <v>65</v>
      </c>
      <c r="D147" s="75"/>
      <c r="E147" s="16" t="s">
        <v>51</v>
      </c>
      <c r="F147" s="16" t="s">
        <v>99</v>
      </c>
      <c r="G147" s="14" t="s">
        <v>1</v>
      </c>
      <c r="H147" s="14" t="s">
        <v>5</v>
      </c>
      <c r="I147" s="14" t="s">
        <v>215</v>
      </c>
      <c r="J147" s="14" t="s">
        <v>69</v>
      </c>
      <c r="K147" s="97">
        <v>64530.8</v>
      </c>
      <c r="L147" s="97">
        <v>64530.8</v>
      </c>
      <c r="M147" s="97">
        <v>27202.3</v>
      </c>
      <c r="N147" s="21">
        <f t="shared" si="7"/>
        <v>42.1539791851333</v>
      </c>
      <c r="O147" s="21">
        <f t="shared" si="8"/>
        <v>42.1539791851333</v>
      </c>
    </row>
    <row r="148" spans="1:15" ht="87" customHeight="1">
      <c r="A148" s="75" t="s">
        <v>237</v>
      </c>
      <c r="B148" s="75" t="s">
        <v>96</v>
      </c>
      <c r="C148" s="75" t="s">
        <v>64</v>
      </c>
      <c r="D148" s="75"/>
      <c r="E148" s="16" t="s">
        <v>52</v>
      </c>
      <c r="F148" s="16" t="s">
        <v>32</v>
      </c>
      <c r="G148" s="14" t="s">
        <v>3</v>
      </c>
      <c r="H148" s="14" t="s">
        <v>5</v>
      </c>
      <c r="I148" s="14" t="s">
        <v>215</v>
      </c>
      <c r="J148" s="14" t="s">
        <v>25</v>
      </c>
      <c r="K148" s="97">
        <v>21679.6</v>
      </c>
      <c r="L148" s="97">
        <v>21679.6</v>
      </c>
      <c r="M148" s="97">
        <v>10148.9</v>
      </c>
      <c r="N148" s="21">
        <f t="shared" si="7"/>
        <v>46.81313308363623</v>
      </c>
      <c r="O148" s="21">
        <f t="shared" si="8"/>
        <v>46.81313308363623</v>
      </c>
    </row>
    <row r="149" spans="1:15" ht="87" customHeight="1">
      <c r="A149" s="68" t="s">
        <v>237</v>
      </c>
      <c r="B149" s="68" t="s">
        <v>96</v>
      </c>
      <c r="C149" s="68" t="s">
        <v>66</v>
      </c>
      <c r="D149" s="68"/>
      <c r="E149" s="16" t="s">
        <v>352</v>
      </c>
      <c r="F149" s="16" t="s">
        <v>32</v>
      </c>
      <c r="G149" s="14" t="s">
        <v>3</v>
      </c>
      <c r="H149" s="14" t="s">
        <v>5</v>
      </c>
      <c r="I149" s="14" t="s">
        <v>216</v>
      </c>
      <c r="J149" s="14" t="s">
        <v>82</v>
      </c>
      <c r="K149" s="97">
        <v>580</v>
      </c>
      <c r="L149" s="97">
        <v>1118</v>
      </c>
      <c r="M149" s="97">
        <v>527.6</v>
      </c>
      <c r="N149" s="21">
        <f t="shared" si="7"/>
        <v>90.96551724137932</v>
      </c>
      <c r="O149" s="21">
        <f t="shared" si="8"/>
        <v>47.19141323792487</v>
      </c>
    </row>
    <row r="150" spans="1:15" ht="42.75" customHeight="1">
      <c r="A150" s="68" t="s">
        <v>237</v>
      </c>
      <c r="B150" s="68" t="s">
        <v>96</v>
      </c>
      <c r="C150" s="68" t="s">
        <v>67</v>
      </c>
      <c r="D150" s="68"/>
      <c r="E150" s="16" t="s">
        <v>53</v>
      </c>
      <c r="F150" s="16" t="s">
        <v>99</v>
      </c>
      <c r="G150" s="14" t="s">
        <v>1</v>
      </c>
      <c r="H150" s="14" t="s">
        <v>5</v>
      </c>
      <c r="I150" s="14" t="s">
        <v>217</v>
      </c>
      <c r="J150" s="14" t="s">
        <v>27</v>
      </c>
      <c r="K150" s="13">
        <v>500</v>
      </c>
      <c r="L150" s="13">
        <v>500</v>
      </c>
      <c r="M150" s="97">
        <v>0</v>
      </c>
      <c r="N150" s="21">
        <f t="shared" si="7"/>
        <v>0</v>
      </c>
      <c r="O150" s="21">
        <f t="shared" si="8"/>
        <v>0</v>
      </c>
    </row>
    <row r="151" spans="1:15" ht="42.75" customHeight="1">
      <c r="A151" s="68" t="s">
        <v>237</v>
      </c>
      <c r="B151" s="68" t="s">
        <v>96</v>
      </c>
      <c r="C151" s="68" t="s">
        <v>94</v>
      </c>
      <c r="D151" s="68"/>
      <c r="E151" s="16" t="s">
        <v>54</v>
      </c>
      <c r="F151" s="16" t="s">
        <v>99</v>
      </c>
      <c r="G151" s="14" t="s">
        <v>1</v>
      </c>
      <c r="H151" s="14" t="s">
        <v>5</v>
      </c>
      <c r="I151" s="14" t="s">
        <v>218</v>
      </c>
      <c r="J151" s="14" t="s">
        <v>82</v>
      </c>
      <c r="K151" s="13">
        <v>3000</v>
      </c>
      <c r="L151" s="13">
        <v>2567.3</v>
      </c>
      <c r="M151" s="97">
        <v>586</v>
      </c>
      <c r="N151" s="21">
        <f t="shared" si="7"/>
        <v>19.53333333333333</v>
      </c>
      <c r="O151" s="21">
        <f t="shared" si="8"/>
        <v>22.825536555914773</v>
      </c>
    </row>
    <row r="152" spans="1:15" ht="15">
      <c r="A152" s="177" t="s">
        <v>237</v>
      </c>
      <c r="B152" s="177" t="s">
        <v>96</v>
      </c>
      <c r="C152" s="177" t="s">
        <v>95</v>
      </c>
      <c r="D152" s="177"/>
      <c r="E152" s="183" t="s">
        <v>80</v>
      </c>
      <c r="F152" s="17" t="s">
        <v>72</v>
      </c>
      <c r="G152" s="14"/>
      <c r="H152" s="14"/>
      <c r="I152" s="14"/>
      <c r="J152" s="14"/>
      <c r="K152" s="13">
        <f>SUM(K153:K154)</f>
        <v>62599.5</v>
      </c>
      <c r="L152" s="13">
        <f>SUM(L153:L154)</f>
        <v>62599.5</v>
      </c>
      <c r="M152" s="13">
        <f>SUM(M153:M154)</f>
        <v>43738.299999999996</v>
      </c>
      <c r="N152" s="21">
        <f t="shared" si="7"/>
        <v>69.8700468853585</v>
      </c>
      <c r="O152" s="21">
        <f t="shared" si="8"/>
        <v>69.8700468853585</v>
      </c>
    </row>
    <row r="153" spans="1:15" ht="40.5" customHeight="1">
      <c r="A153" s="178"/>
      <c r="B153" s="178"/>
      <c r="C153" s="178"/>
      <c r="D153" s="178"/>
      <c r="E153" s="184"/>
      <c r="F153" s="16" t="s">
        <v>99</v>
      </c>
      <c r="G153" s="14" t="s">
        <v>1</v>
      </c>
      <c r="H153" s="14"/>
      <c r="I153" s="14"/>
      <c r="J153" s="14"/>
      <c r="K153" s="13">
        <f>K155+K157</f>
        <v>62569.5</v>
      </c>
      <c r="L153" s="13">
        <f>L155+L157</f>
        <v>62569.5</v>
      </c>
      <c r="M153" s="13">
        <f>M155+M157</f>
        <v>43727.7</v>
      </c>
      <c r="N153" s="21">
        <f t="shared" si="7"/>
        <v>69.88660609402343</v>
      </c>
      <c r="O153" s="21">
        <f t="shared" si="8"/>
        <v>69.88660609402343</v>
      </c>
    </row>
    <row r="154" spans="1:17" ht="86.25" customHeight="1">
      <c r="A154" s="179"/>
      <c r="B154" s="179"/>
      <c r="C154" s="179"/>
      <c r="D154" s="179"/>
      <c r="E154" s="185"/>
      <c r="F154" s="16" t="s">
        <v>32</v>
      </c>
      <c r="G154" s="14" t="s">
        <v>3</v>
      </c>
      <c r="H154" s="19"/>
      <c r="I154" s="19"/>
      <c r="J154" s="14"/>
      <c r="K154" s="13">
        <f>K156</f>
        <v>30</v>
      </c>
      <c r="L154" s="13">
        <f>L156</f>
        <v>30</v>
      </c>
      <c r="M154" s="13">
        <f>M156</f>
        <v>10.6</v>
      </c>
      <c r="N154" s="21">
        <f t="shared" si="7"/>
        <v>35.333333333333336</v>
      </c>
      <c r="O154" s="21">
        <f t="shared" si="8"/>
        <v>35.333333333333336</v>
      </c>
      <c r="P154" s="8"/>
      <c r="Q154" s="8"/>
    </row>
    <row r="155" spans="1:15" ht="63.75" customHeight="1">
      <c r="A155" s="18" t="s">
        <v>237</v>
      </c>
      <c r="B155" s="18" t="s">
        <v>96</v>
      </c>
      <c r="C155" s="18" t="s">
        <v>95</v>
      </c>
      <c r="D155" s="18" t="s">
        <v>65</v>
      </c>
      <c r="E155" s="17" t="s">
        <v>136</v>
      </c>
      <c r="F155" s="16" t="s">
        <v>99</v>
      </c>
      <c r="G155" s="14" t="s">
        <v>1</v>
      </c>
      <c r="H155" s="14" t="s">
        <v>5</v>
      </c>
      <c r="I155" s="14" t="s">
        <v>219</v>
      </c>
      <c r="J155" s="14" t="s">
        <v>26</v>
      </c>
      <c r="K155" s="13">
        <v>1131.3</v>
      </c>
      <c r="L155" s="13">
        <v>1131.3</v>
      </c>
      <c r="M155" s="97">
        <v>377.7</v>
      </c>
      <c r="N155" s="21">
        <f t="shared" si="7"/>
        <v>33.386369663219305</v>
      </c>
      <c r="O155" s="21">
        <f t="shared" si="8"/>
        <v>33.386369663219305</v>
      </c>
    </row>
    <row r="156" spans="1:15" ht="85.5" customHeight="1">
      <c r="A156" s="18" t="s">
        <v>237</v>
      </c>
      <c r="B156" s="18" t="s">
        <v>96</v>
      </c>
      <c r="C156" s="18" t="s">
        <v>95</v>
      </c>
      <c r="D156" s="18" t="s">
        <v>64</v>
      </c>
      <c r="E156" s="17" t="s">
        <v>133</v>
      </c>
      <c r="F156" s="16" t="s">
        <v>32</v>
      </c>
      <c r="G156" s="14" t="s">
        <v>3</v>
      </c>
      <c r="H156" s="14" t="s">
        <v>5</v>
      </c>
      <c r="I156" s="14" t="s">
        <v>219</v>
      </c>
      <c r="J156" s="14" t="s">
        <v>81</v>
      </c>
      <c r="K156" s="13">
        <v>30</v>
      </c>
      <c r="L156" s="13">
        <v>30</v>
      </c>
      <c r="M156" s="13">
        <v>10.6</v>
      </c>
      <c r="N156" s="21">
        <f t="shared" si="7"/>
        <v>35.333333333333336</v>
      </c>
      <c r="O156" s="21">
        <f t="shared" si="8"/>
        <v>35.333333333333336</v>
      </c>
    </row>
    <row r="157" spans="1:15" ht="51.75" customHeight="1">
      <c r="A157" s="18" t="s">
        <v>237</v>
      </c>
      <c r="B157" s="18" t="s">
        <v>96</v>
      </c>
      <c r="C157" s="18" t="s">
        <v>95</v>
      </c>
      <c r="D157" s="18" t="s">
        <v>66</v>
      </c>
      <c r="E157" s="17" t="s">
        <v>137</v>
      </c>
      <c r="F157" s="16" t="s">
        <v>99</v>
      </c>
      <c r="G157" s="14" t="s">
        <v>1</v>
      </c>
      <c r="H157" s="14" t="s">
        <v>5</v>
      </c>
      <c r="I157" s="14" t="s">
        <v>220</v>
      </c>
      <c r="J157" s="14" t="s">
        <v>26</v>
      </c>
      <c r="K157" s="13">
        <v>61438.2</v>
      </c>
      <c r="L157" s="13">
        <v>61438.2</v>
      </c>
      <c r="M157" s="97">
        <v>43350</v>
      </c>
      <c r="N157" s="21">
        <f t="shared" si="7"/>
        <v>70.55870777464183</v>
      </c>
      <c r="O157" s="21">
        <f t="shared" si="8"/>
        <v>70.55870777464183</v>
      </c>
    </row>
    <row r="158" spans="1:15" ht="62.25" customHeight="1">
      <c r="A158" s="75" t="s">
        <v>237</v>
      </c>
      <c r="B158" s="75" t="s">
        <v>96</v>
      </c>
      <c r="C158" s="75" t="s">
        <v>96</v>
      </c>
      <c r="D158" s="14"/>
      <c r="E158" s="17" t="s">
        <v>353</v>
      </c>
      <c r="F158" s="16" t="s">
        <v>99</v>
      </c>
      <c r="G158" s="14" t="s">
        <v>1</v>
      </c>
      <c r="H158" s="14" t="s">
        <v>5</v>
      </c>
      <c r="I158" s="14" t="s">
        <v>221</v>
      </c>
      <c r="J158" s="14" t="s">
        <v>83</v>
      </c>
      <c r="K158" s="13">
        <v>3122</v>
      </c>
      <c r="L158" s="13">
        <v>3122</v>
      </c>
      <c r="M158" s="97">
        <v>154.4</v>
      </c>
      <c r="N158" s="21">
        <f t="shared" si="7"/>
        <v>4.945547725816785</v>
      </c>
      <c r="O158" s="21">
        <f t="shared" si="8"/>
        <v>4.945547725816785</v>
      </c>
    </row>
    <row r="159" spans="1:15" ht="38.25" customHeight="1">
      <c r="A159" s="75" t="s">
        <v>237</v>
      </c>
      <c r="B159" s="75" t="s">
        <v>96</v>
      </c>
      <c r="C159" s="75" t="s">
        <v>97</v>
      </c>
      <c r="D159" s="14"/>
      <c r="E159" s="16" t="s">
        <v>55</v>
      </c>
      <c r="F159" s="16" t="s">
        <v>99</v>
      </c>
      <c r="G159" s="14" t="s">
        <v>1</v>
      </c>
      <c r="H159" s="14" t="s">
        <v>5</v>
      </c>
      <c r="I159" s="15" t="s">
        <v>258</v>
      </c>
      <c r="J159" s="14" t="s">
        <v>23</v>
      </c>
      <c r="K159" s="13">
        <v>0</v>
      </c>
      <c r="L159" s="13">
        <v>0</v>
      </c>
      <c r="M159" s="13">
        <v>0</v>
      </c>
      <c r="N159" s="21"/>
      <c r="O159" s="21"/>
    </row>
    <row r="160" spans="1:15" s="106" customFormat="1" ht="41.25" customHeight="1">
      <c r="A160" s="74" t="s">
        <v>237</v>
      </c>
      <c r="B160" s="74" t="s">
        <v>97</v>
      </c>
      <c r="C160" s="74"/>
      <c r="D160" s="76"/>
      <c r="E160" s="77" t="s">
        <v>354</v>
      </c>
      <c r="F160" s="73" t="s">
        <v>99</v>
      </c>
      <c r="G160" s="76" t="s">
        <v>1</v>
      </c>
      <c r="H160" s="76" t="s">
        <v>5</v>
      </c>
      <c r="I160" s="76"/>
      <c r="J160" s="76" t="s">
        <v>6</v>
      </c>
      <c r="K160" s="21">
        <f>SUM(K161:K163)</f>
        <v>0</v>
      </c>
      <c r="L160" s="21">
        <f>SUM(L161:L163)</f>
        <v>0</v>
      </c>
      <c r="M160" s="21">
        <f>SUM(M161:M163)</f>
        <v>0</v>
      </c>
      <c r="N160" s="21"/>
      <c r="O160" s="21"/>
    </row>
    <row r="161" spans="1:15" ht="109.5" customHeight="1">
      <c r="A161" s="75" t="s">
        <v>237</v>
      </c>
      <c r="B161" s="75" t="s">
        <v>97</v>
      </c>
      <c r="C161" s="75" t="s">
        <v>65</v>
      </c>
      <c r="D161" s="14"/>
      <c r="E161" s="17" t="s">
        <v>355</v>
      </c>
      <c r="F161" s="16" t="s">
        <v>99</v>
      </c>
      <c r="G161" s="14" t="s">
        <v>1</v>
      </c>
      <c r="H161" s="14" t="s">
        <v>5</v>
      </c>
      <c r="I161" s="14" t="s">
        <v>356</v>
      </c>
      <c r="J161" s="14" t="s">
        <v>6</v>
      </c>
      <c r="K161" s="13">
        <v>0</v>
      </c>
      <c r="L161" s="13">
        <v>0</v>
      </c>
      <c r="M161" s="97">
        <v>0</v>
      </c>
      <c r="N161" s="21"/>
      <c r="O161" s="21"/>
    </row>
    <row r="162" spans="1:15" ht="52.5" customHeight="1">
      <c r="A162" s="75" t="s">
        <v>237</v>
      </c>
      <c r="B162" s="75" t="s">
        <v>97</v>
      </c>
      <c r="C162" s="75" t="s">
        <v>64</v>
      </c>
      <c r="D162" s="14"/>
      <c r="E162" s="16" t="s">
        <v>357</v>
      </c>
      <c r="F162" s="16" t="s">
        <v>99</v>
      </c>
      <c r="G162" s="14" t="s">
        <v>1</v>
      </c>
      <c r="H162" s="14" t="s">
        <v>5</v>
      </c>
      <c r="I162" s="14" t="s">
        <v>358</v>
      </c>
      <c r="J162" s="14" t="s">
        <v>6</v>
      </c>
      <c r="K162" s="13">
        <v>0</v>
      </c>
      <c r="L162" s="13">
        <v>0</v>
      </c>
      <c r="M162" s="13">
        <v>0</v>
      </c>
      <c r="N162" s="21"/>
      <c r="O162" s="21"/>
    </row>
    <row r="163" spans="1:15" ht="40.5" customHeight="1">
      <c r="A163" s="75" t="s">
        <v>237</v>
      </c>
      <c r="B163" s="75" t="s">
        <v>97</v>
      </c>
      <c r="C163" s="75" t="s">
        <v>66</v>
      </c>
      <c r="D163" s="14"/>
      <c r="E163" s="16" t="s">
        <v>359</v>
      </c>
      <c r="F163" s="16" t="s">
        <v>99</v>
      </c>
      <c r="G163" s="14" t="s">
        <v>1</v>
      </c>
      <c r="H163" s="14" t="s">
        <v>5</v>
      </c>
      <c r="I163" s="14" t="s">
        <v>360</v>
      </c>
      <c r="J163" s="14" t="s">
        <v>6</v>
      </c>
      <c r="K163" s="13">
        <v>0</v>
      </c>
      <c r="L163" s="13">
        <v>0</v>
      </c>
      <c r="M163" s="13">
        <v>0</v>
      </c>
      <c r="N163" s="21"/>
      <c r="O163" s="21"/>
    </row>
    <row r="164" spans="1:15" ht="36" customHeight="1">
      <c r="A164" s="74" t="s">
        <v>237</v>
      </c>
      <c r="B164" s="74" t="s">
        <v>44</v>
      </c>
      <c r="C164" s="74"/>
      <c r="D164" s="76"/>
      <c r="E164" s="73" t="s">
        <v>361</v>
      </c>
      <c r="F164" s="166" t="s">
        <v>362</v>
      </c>
      <c r="G164" s="76" t="s">
        <v>1</v>
      </c>
      <c r="H164" s="76" t="s">
        <v>5</v>
      </c>
      <c r="I164" s="76"/>
      <c r="J164" s="76"/>
      <c r="K164" s="21">
        <f>K165+K166</f>
        <v>0</v>
      </c>
      <c r="L164" s="21">
        <f>L165+L166</f>
        <v>0</v>
      </c>
      <c r="M164" s="21">
        <f>M165+M166</f>
        <v>0</v>
      </c>
      <c r="N164" s="21"/>
      <c r="O164" s="21"/>
    </row>
    <row r="165" spans="1:15" ht="21.75" customHeight="1">
      <c r="A165" s="75" t="s">
        <v>237</v>
      </c>
      <c r="B165" s="75" t="s">
        <v>44</v>
      </c>
      <c r="C165" s="75" t="s">
        <v>65</v>
      </c>
      <c r="D165" s="76"/>
      <c r="E165" s="107" t="s">
        <v>363</v>
      </c>
      <c r="F165" s="167"/>
      <c r="G165" s="76"/>
      <c r="H165" s="76"/>
      <c r="I165" s="76"/>
      <c r="J165" s="76"/>
      <c r="K165" s="21">
        <v>0</v>
      </c>
      <c r="L165" s="21">
        <v>0</v>
      </c>
      <c r="M165" s="21">
        <v>0</v>
      </c>
      <c r="N165" s="21"/>
      <c r="O165" s="21"/>
    </row>
    <row r="166" spans="1:15" ht="48" customHeight="1">
      <c r="A166" s="75" t="s">
        <v>237</v>
      </c>
      <c r="B166" s="75" t="s">
        <v>44</v>
      </c>
      <c r="C166" s="75" t="s">
        <v>64</v>
      </c>
      <c r="D166" s="14"/>
      <c r="E166" s="56" t="s">
        <v>364</v>
      </c>
      <c r="F166" s="168"/>
      <c r="G166" s="14"/>
      <c r="H166" s="14"/>
      <c r="I166" s="14"/>
      <c r="J166" s="14"/>
      <c r="K166" s="13">
        <v>0</v>
      </c>
      <c r="L166" s="13">
        <v>0</v>
      </c>
      <c r="M166" s="13">
        <v>0</v>
      </c>
      <c r="N166" s="21"/>
      <c r="O166" s="21"/>
    </row>
    <row r="167" spans="1:15" ht="44.25" customHeight="1">
      <c r="A167" s="12"/>
      <c r="B167" s="12"/>
      <c r="C167" s="12"/>
      <c r="D167" s="12"/>
      <c r="E167" s="108"/>
      <c r="F167" s="11"/>
      <c r="G167" s="12"/>
      <c r="H167" s="12"/>
      <c r="I167" s="12"/>
      <c r="J167" s="12"/>
      <c r="N167" s="9"/>
      <c r="O167" s="8"/>
    </row>
    <row r="168" spans="1:15" ht="15">
      <c r="A168" s="12"/>
      <c r="B168" s="12"/>
      <c r="C168" s="12"/>
      <c r="D168" s="12"/>
      <c r="E168" s="11"/>
      <c r="F168" s="11"/>
      <c r="G168" s="12"/>
      <c r="H168" s="12"/>
      <c r="I168" s="12"/>
      <c r="J168" s="12"/>
      <c r="N168" s="9"/>
      <c r="O168" s="8"/>
    </row>
    <row r="169" spans="1:15" ht="15">
      <c r="A169" s="12"/>
      <c r="B169" s="12"/>
      <c r="C169" s="12"/>
      <c r="D169" s="12"/>
      <c r="E169" s="11"/>
      <c r="F169" s="11"/>
      <c r="G169" s="12"/>
      <c r="H169" s="12"/>
      <c r="I169" s="12"/>
      <c r="J169" s="12"/>
      <c r="N169" s="9"/>
      <c r="O169" s="8"/>
    </row>
    <row r="170" spans="1:15" ht="15">
      <c r="A170" s="12"/>
      <c r="B170" s="12"/>
      <c r="C170" s="12"/>
      <c r="D170" s="12"/>
      <c r="E170" s="11"/>
      <c r="F170" s="11"/>
      <c r="G170" s="12"/>
      <c r="H170" s="12"/>
      <c r="I170" s="12"/>
      <c r="J170" s="12"/>
      <c r="N170" s="9"/>
      <c r="O170" s="8"/>
    </row>
    <row r="171" spans="1:15" ht="15">
      <c r="A171" s="12"/>
      <c r="B171" s="12"/>
      <c r="C171" s="12"/>
      <c r="D171" s="12"/>
      <c r="E171" s="11"/>
      <c r="F171" s="11"/>
      <c r="G171" s="12"/>
      <c r="H171" s="12"/>
      <c r="I171" s="12"/>
      <c r="J171" s="12"/>
      <c r="N171" s="9"/>
      <c r="O171" s="8"/>
    </row>
    <row r="172" spans="1:15" ht="15">
      <c r="A172" s="12"/>
      <c r="B172" s="12"/>
      <c r="C172" s="12"/>
      <c r="D172" s="12"/>
      <c r="E172" s="11"/>
      <c r="F172" s="11"/>
      <c r="G172" s="12"/>
      <c r="H172" s="12"/>
      <c r="I172" s="12"/>
      <c r="J172" s="12"/>
      <c r="N172" s="9"/>
      <c r="O172" s="8"/>
    </row>
    <row r="173" spans="1:15" ht="15">
      <c r="A173" s="12"/>
      <c r="B173" s="12"/>
      <c r="C173" s="12"/>
      <c r="D173" s="12"/>
      <c r="E173" s="11"/>
      <c r="F173" s="11"/>
      <c r="G173" s="12"/>
      <c r="H173" s="12"/>
      <c r="I173" s="12"/>
      <c r="J173" s="12"/>
      <c r="N173" s="9"/>
      <c r="O173" s="8"/>
    </row>
    <row r="174" spans="1:15" ht="15">
      <c r="A174" s="12"/>
      <c r="B174" s="12"/>
      <c r="C174" s="12"/>
      <c r="D174" s="12"/>
      <c r="E174" s="11"/>
      <c r="F174" s="11"/>
      <c r="G174" s="12"/>
      <c r="H174" s="12"/>
      <c r="I174" s="12"/>
      <c r="J174" s="12"/>
      <c r="N174" s="9"/>
      <c r="O174" s="8"/>
    </row>
    <row r="175" spans="1:15" ht="15">
      <c r="A175" s="12"/>
      <c r="B175" s="12"/>
      <c r="C175" s="12"/>
      <c r="D175" s="12"/>
      <c r="E175" s="11"/>
      <c r="F175" s="11"/>
      <c r="G175" s="12"/>
      <c r="H175" s="12"/>
      <c r="I175" s="12"/>
      <c r="J175" s="12"/>
      <c r="N175" s="9"/>
      <c r="O175" s="8"/>
    </row>
    <row r="176" spans="1:15" ht="15">
      <c r="A176" s="12"/>
      <c r="B176" s="12"/>
      <c r="C176" s="12"/>
      <c r="D176" s="12"/>
      <c r="E176" s="11"/>
      <c r="F176" s="11"/>
      <c r="G176" s="12"/>
      <c r="H176" s="12"/>
      <c r="I176" s="12"/>
      <c r="J176" s="12"/>
      <c r="N176" s="9"/>
      <c r="O176" s="8"/>
    </row>
    <row r="177" spans="1:15" ht="15">
      <c r="A177" s="12"/>
      <c r="B177" s="12"/>
      <c r="C177" s="12"/>
      <c r="D177" s="12"/>
      <c r="E177" s="11"/>
      <c r="F177" s="11"/>
      <c r="G177" s="12"/>
      <c r="H177" s="12"/>
      <c r="I177" s="12"/>
      <c r="J177" s="12"/>
      <c r="N177" s="9"/>
      <c r="O177" s="8"/>
    </row>
    <row r="178" spans="1:15" ht="15">
      <c r="A178" s="12"/>
      <c r="B178" s="12"/>
      <c r="C178" s="12"/>
      <c r="D178" s="12"/>
      <c r="E178" s="11"/>
      <c r="F178" s="11"/>
      <c r="G178" s="12"/>
      <c r="H178" s="12"/>
      <c r="I178" s="12"/>
      <c r="J178" s="12"/>
      <c r="N178" s="9"/>
      <c r="O178" s="8"/>
    </row>
    <row r="179" spans="1:15" ht="15">
      <c r="A179" s="12"/>
      <c r="B179" s="12"/>
      <c r="C179" s="12"/>
      <c r="D179" s="12"/>
      <c r="E179" s="11"/>
      <c r="F179" s="11"/>
      <c r="G179" s="12"/>
      <c r="H179" s="12"/>
      <c r="I179" s="12"/>
      <c r="J179" s="12"/>
      <c r="N179" s="9"/>
      <c r="O179" s="8"/>
    </row>
    <row r="180" spans="1:15" ht="15">
      <c r="A180" s="12"/>
      <c r="B180" s="12"/>
      <c r="C180" s="12"/>
      <c r="D180" s="12"/>
      <c r="E180" s="11"/>
      <c r="F180" s="11"/>
      <c r="G180" s="12"/>
      <c r="H180" s="12"/>
      <c r="I180" s="12"/>
      <c r="J180" s="12"/>
      <c r="N180" s="9"/>
      <c r="O180" s="8"/>
    </row>
    <row r="181" spans="1:15" ht="15">
      <c r="A181" s="12"/>
      <c r="B181" s="12"/>
      <c r="C181" s="12"/>
      <c r="D181" s="12"/>
      <c r="E181" s="11"/>
      <c r="F181" s="11"/>
      <c r="G181" s="12"/>
      <c r="H181" s="12"/>
      <c r="I181" s="12"/>
      <c r="J181" s="12"/>
      <c r="N181" s="9"/>
      <c r="O181" s="8"/>
    </row>
    <row r="182" spans="1:15" ht="15">
      <c r="A182" s="12"/>
      <c r="B182" s="12"/>
      <c r="C182" s="12"/>
      <c r="D182" s="12"/>
      <c r="E182" s="11"/>
      <c r="F182" s="11"/>
      <c r="G182" s="12"/>
      <c r="H182" s="12"/>
      <c r="I182" s="12"/>
      <c r="J182" s="12"/>
      <c r="N182" s="9"/>
      <c r="O182" s="8"/>
    </row>
    <row r="183" spans="1:15" ht="15">
      <c r="A183" s="12"/>
      <c r="B183" s="12"/>
      <c r="C183" s="12"/>
      <c r="D183" s="12"/>
      <c r="E183" s="11"/>
      <c r="F183" s="11"/>
      <c r="G183" s="12"/>
      <c r="H183" s="12"/>
      <c r="I183" s="12"/>
      <c r="J183" s="12"/>
      <c r="N183" s="9"/>
      <c r="O183" s="8"/>
    </row>
    <row r="184" spans="1:15" ht="15">
      <c r="A184" s="12"/>
      <c r="B184" s="12"/>
      <c r="C184" s="12"/>
      <c r="D184" s="12"/>
      <c r="E184" s="11"/>
      <c r="F184" s="11"/>
      <c r="G184" s="12"/>
      <c r="H184" s="12"/>
      <c r="I184" s="12"/>
      <c r="J184" s="12"/>
      <c r="N184" s="9"/>
      <c r="O184" s="8"/>
    </row>
    <row r="185" spans="1:15" ht="15">
      <c r="A185" s="12"/>
      <c r="B185" s="12"/>
      <c r="C185" s="12"/>
      <c r="D185" s="12"/>
      <c r="E185" s="11"/>
      <c r="F185" s="11"/>
      <c r="G185" s="12"/>
      <c r="H185" s="12"/>
      <c r="I185" s="12"/>
      <c r="J185" s="12"/>
      <c r="N185" s="9"/>
      <c r="O185" s="8"/>
    </row>
  </sheetData>
  <sheetProtection/>
  <mergeCells count="138">
    <mergeCell ref="F9:F10"/>
    <mergeCell ref="G9:J9"/>
    <mergeCell ref="M1:O1"/>
    <mergeCell ref="A11:A19"/>
    <mergeCell ref="B11:B19"/>
    <mergeCell ref="C11:C19"/>
    <mergeCell ref="D11:D19"/>
    <mergeCell ref="E11:E19"/>
    <mergeCell ref="A3:O3"/>
    <mergeCell ref="A5:E5"/>
    <mergeCell ref="A6:E6"/>
    <mergeCell ref="A9:D9"/>
    <mergeCell ref="E9:E10"/>
    <mergeCell ref="A20:A21"/>
    <mergeCell ref="B20:B21"/>
    <mergeCell ref="C20:C21"/>
    <mergeCell ref="D20:D21"/>
    <mergeCell ref="E20:E21"/>
    <mergeCell ref="A29:A30"/>
    <mergeCell ref="B29:B30"/>
    <mergeCell ref="C29:C30"/>
    <mergeCell ref="D29:D30"/>
    <mergeCell ref="A31:A32"/>
    <mergeCell ref="B31:B32"/>
    <mergeCell ref="C31:C32"/>
    <mergeCell ref="D31:D32"/>
    <mergeCell ref="A41:A42"/>
    <mergeCell ref="B41:B42"/>
    <mergeCell ref="C41:C42"/>
    <mergeCell ref="D41:D42"/>
    <mergeCell ref="E41:E42"/>
    <mergeCell ref="A51:A52"/>
    <mergeCell ref="B51:B52"/>
    <mergeCell ref="C51:C52"/>
    <mergeCell ref="D51:D52"/>
    <mergeCell ref="A54:A55"/>
    <mergeCell ref="B54:B55"/>
    <mergeCell ref="C54:C55"/>
    <mergeCell ref="D54:D55"/>
    <mergeCell ref="A56:A57"/>
    <mergeCell ref="B56:B57"/>
    <mergeCell ref="C56:C57"/>
    <mergeCell ref="D56:D57"/>
    <mergeCell ref="A59:A60"/>
    <mergeCell ref="B59:B60"/>
    <mergeCell ref="C59:C60"/>
    <mergeCell ref="D59:D60"/>
    <mergeCell ref="E59:E60"/>
    <mergeCell ref="A61:A62"/>
    <mergeCell ref="B61:B62"/>
    <mergeCell ref="C61:C62"/>
    <mergeCell ref="D61:D62"/>
    <mergeCell ref="A66:A67"/>
    <mergeCell ref="B66:B67"/>
    <mergeCell ref="C66:C67"/>
    <mergeCell ref="D66:D67"/>
    <mergeCell ref="A70:A71"/>
    <mergeCell ref="B70:B71"/>
    <mergeCell ref="C70:C71"/>
    <mergeCell ref="D70:D71"/>
    <mergeCell ref="E70:E71"/>
    <mergeCell ref="A74:A77"/>
    <mergeCell ref="B74:B77"/>
    <mergeCell ref="C74:C77"/>
    <mergeCell ref="D74:D77"/>
    <mergeCell ref="E74:E77"/>
    <mergeCell ref="A78:A80"/>
    <mergeCell ref="B78:B80"/>
    <mergeCell ref="C78:C80"/>
    <mergeCell ref="D78:D80"/>
    <mergeCell ref="E78:E80"/>
    <mergeCell ref="E81:E84"/>
    <mergeCell ref="A85:A86"/>
    <mergeCell ref="B85:B86"/>
    <mergeCell ref="C85:C86"/>
    <mergeCell ref="D85:D86"/>
    <mergeCell ref="E85:E86"/>
    <mergeCell ref="A87:A98"/>
    <mergeCell ref="B87:B98"/>
    <mergeCell ref="C87:C98"/>
    <mergeCell ref="D87:D98"/>
    <mergeCell ref="E87:E89"/>
    <mergeCell ref="E90:E91"/>
    <mergeCell ref="E92:E93"/>
    <mergeCell ref="E94:E95"/>
    <mergeCell ref="E96:E97"/>
    <mergeCell ref="E98:E99"/>
    <mergeCell ref="B108:B112"/>
    <mergeCell ref="C108:C112"/>
    <mergeCell ref="D108:D112"/>
    <mergeCell ref="E108:E112"/>
    <mergeCell ref="A109:A112"/>
    <mergeCell ref="A114:A115"/>
    <mergeCell ref="B114:B115"/>
    <mergeCell ref="C114:C115"/>
    <mergeCell ref="D114:D115"/>
    <mergeCell ref="A116:A117"/>
    <mergeCell ref="B116:B117"/>
    <mergeCell ref="C116:C117"/>
    <mergeCell ref="D116:D117"/>
    <mergeCell ref="A118:A119"/>
    <mergeCell ref="B118:B119"/>
    <mergeCell ref="C118:C119"/>
    <mergeCell ref="D118:D119"/>
    <mergeCell ref="A120:A121"/>
    <mergeCell ref="B120:B121"/>
    <mergeCell ref="C120:C121"/>
    <mergeCell ref="D120:D121"/>
    <mergeCell ref="D138:D139"/>
    <mergeCell ref="A124:A128"/>
    <mergeCell ref="B124:B128"/>
    <mergeCell ref="C124:C128"/>
    <mergeCell ref="D124:D128"/>
    <mergeCell ref="E125:E128"/>
    <mergeCell ref="A132:A133"/>
    <mergeCell ref="B132:B133"/>
    <mergeCell ref="C132:C133"/>
    <mergeCell ref="D132:D133"/>
    <mergeCell ref="C152:C154"/>
    <mergeCell ref="D152:D154"/>
    <mergeCell ref="E152:E154"/>
    <mergeCell ref="A136:A137"/>
    <mergeCell ref="B136:B137"/>
    <mergeCell ref="C136:C137"/>
    <mergeCell ref="D136:D137"/>
    <mergeCell ref="A138:A139"/>
    <mergeCell ref="B138:B139"/>
    <mergeCell ref="C138:C139"/>
    <mergeCell ref="F164:F166"/>
    <mergeCell ref="K9:M9"/>
    <mergeCell ref="N9:O9"/>
    <mergeCell ref="A144:A146"/>
    <mergeCell ref="B144:B146"/>
    <mergeCell ref="C144:C146"/>
    <mergeCell ref="D144:D146"/>
    <mergeCell ref="E144:E146"/>
    <mergeCell ref="A152:A154"/>
    <mergeCell ref="B152:B154"/>
  </mergeCells>
  <printOptions/>
  <pageMargins left="0.5905511811023623" right="0.5905511811023623" top="0.3937007874015748" bottom="0.4724409448818898" header="0.31496062992125984" footer="0.31496062992125984"/>
  <pageSetup fitToHeight="0" fitToWidth="0" horizontalDpi="600" verticalDpi="600" orientation="landscape" pageOrder="overThenDown" paperSize="9" scale="65"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20"/>
  <sheetViews>
    <sheetView view="pageBreakPreview" zoomScaleSheetLayoutView="100" zoomScalePageLayoutView="75" workbookViewId="0" topLeftCell="A1">
      <selection activeCell="F9" sqref="F9:F11"/>
    </sheetView>
  </sheetViews>
  <sheetFormatPr defaultColWidth="9.140625" defaultRowHeight="15"/>
  <cols>
    <col min="1" max="4" width="4.7109375" style="1" customWidth="1"/>
    <col min="5" max="5" width="32.28125" style="1" customWidth="1"/>
    <col min="6" max="6" width="30.7109375" style="1" customWidth="1"/>
    <col min="7" max="7" width="12.421875" style="1" customWidth="1"/>
    <col min="8" max="8" width="10.7109375" style="1" customWidth="1"/>
    <col min="9" max="9" width="9.7109375" style="1" customWidth="1"/>
    <col min="10" max="10" width="11.28125" style="1" customWidth="1"/>
    <col min="11" max="11" width="11.7109375" style="1" customWidth="1"/>
    <col min="12" max="12" width="10.140625" style="1" customWidth="1"/>
    <col min="13" max="13" width="10.00390625" style="1" customWidth="1"/>
    <col min="14" max="14" width="9.7109375" style="1" customWidth="1"/>
    <col min="15" max="16384" width="9.140625" style="1" customWidth="1"/>
  </cols>
  <sheetData>
    <row r="1" spans="1:14" ht="15">
      <c r="A1" s="2"/>
      <c r="B1" s="2"/>
      <c r="C1" s="2"/>
      <c r="D1" s="2"/>
      <c r="E1" s="2"/>
      <c r="F1" s="2"/>
      <c r="G1" s="2"/>
      <c r="H1" s="143"/>
      <c r="I1" s="143"/>
      <c r="J1" s="218" t="s">
        <v>431</v>
      </c>
      <c r="K1" s="219"/>
      <c r="L1" s="219"/>
      <c r="M1" s="219"/>
      <c r="N1" s="219"/>
    </row>
    <row r="2" spans="1:14" ht="15.75" customHeight="1">
      <c r="A2" s="2"/>
      <c r="B2" s="2"/>
      <c r="C2" s="2"/>
      <c r="D2" s="2"/>
      <c r="E2" s="2"/>
      <c r="F2" s="2"/>
      <c r="G2" s="2"/>
      <c r="H2" s="143"/>
      <c r="I2" s="143"/>
      <c r="J2" s="220"/>
      <c r="K2" s="221"/>
      <c r="L2" s="221"/>
      <c r="M2" s="221"/>
      <c r="N2" s="221"/>
    </row>
    <row r="3" spans="1:14" s="47" customFormat="1" ht="15">
      <c r="A3" s="112"/>
      <c r="B3" s="112"/>
      <c r="C3" s="112"/>
      <c r="D3" s="114"/>
      <c r="E3" s="114"/>
      <c r="F3" s="114"/>
      <c r="G3" s="114"/>
      <c r="H3" s="137"/>
      <c r="I3" s="137"/>
      <c r="J3" s="222"/>
      <c r="K3" s="223"/>
      <c r="L3" s="223"/>
      <c r="M3" s="223"/>
      <c r="N3" s="223"/>
    </row>
    <row r="4" spans="1:14" s="47" customFormat="1" ht="33" customHeight="1">
      <c r="A4" s="226" t="s">
        <v>407</v>
      </c>
      <c r="B4" s="227"/>
      <c r="C4" s="227"/>
      <c r="D4" s="227"/>
      <c r="E4" s="227"/>
      <c r="F4" s="227"/>
      <c r="G4" s="227"/>
      <c r="H4" s="228"/>
      <c r="I4" s="228"/>
      <c r="J4" s="228"/>
      <c r="K4" s="228"/>
      <c r="L4" s="228"/>
      <c r="M4" s="228"/>
      <c r="N4" s="228"/>
    </row>
    <row r="5" spans="1:11" s="47" customFormat="1" ht="15">
      <c r="A5" s="229" t="s">
        <v>76</v>
      </c>
      <c r="B5" s="230"/>
      <c r="C5" s="230"/>
      <c r="D5" s="230"/>
      <c r="E5" s="230"/>
      <c r="F5" s="115" t="s">
        <v>28</v>
      </c>
      <c r="G5" s="115"/>
      <c r="H5" s="119"/>
      <c r="I5" s="119"/>
      <c r="J5" s="119"/>
      <c r="K5" s="119"/>
    </row>
    <row r="6" spans="1:11" s="47" customFormat="1" ht="15">
      <c r="A6" s="115"/>
      <c r="B6" s="115"/>
      <c r="C6" s="115"/>
      <c r="D6" s="231"/>
      <c r="E6" s="230"/>
      <c r="F6" s="230"/>
      <c r="G6" s="138"/>
      <c r="H6" s="138"/>
      <c r="I6" s="138"/>
      <c r="J6" s="138"/>
      <c r="K6" s="138"/>
    </row>
    <row r="7" spans="1:14" ht="15">
      <c r="A7" s="232" t="s">
        <v>77</v>
      </c>
      <c r="B7" s="233"/>
      <c r="C7" s="233"/>
      <c r="D7" s="233"/>
      <c r="E7" s="233"/>
      <c r="F7" s="232" t="s">
        <v>99</v>
      </c>
      <c r="G7" s="232"/>
      <c r="H7" s="232"/>
      <c r="I7" s="232"/>
      <c r="J7" s="232"/>
      <c r="K7" s="232"/>
      <c r="L7" s="232"/>
      <c r="M7" s="232"/>
      <c r="N7" s="232"/>
    </row>
    <row r="8" spans="1:11" ht="15">
      <c r="A8" s="5"/>
      <c r="B8" s="3"/>
      <c r="C8" s="3"/>
      <c r="D8" s="3"/>
      <c r="E8" s="3"/>
      <c r="F8" s="5"/>
      <c r="G8" s="5"/>
      <c r="H8" s="5"/>
      <c r="I8" s="5"/>
      <c r="J8" s="5"/>
      <c r="K8" s="5"/>
    </row>
    <row r="9" spans="1:14" ht="61.5" customHeight="1">
      <c r="A9" s="224" t="s">
        <v>87</v>
      </c>
      <c r="B9" s="224"/>
      <c r="C9" s="224"/>
      <c r="D9" s="224" t="s">
        <v>88</v>
      </c>
      <c r="E9" s="224" t="s">
        <v>391</v>
      </c>
      <c r="F9" s="224" t="s">
        <v>392</v>
      </c>
      <c r="G9" s="224" t="s">
        <v>393</v>
      </c>
      <c r="H9" s="234" t="s">
        <v>410</v>
      </c>
      <c r="I9" s="235"/>
      <c r="J9" s="234" t="s">
        <v>411</v>
      </c>
      <c r="K9" s="242"/>
      <c r="L9" s="235"/>
      <c r="M9" s="234" t="s">
        <v>412</v>
      </c>
      <c r="N9" s="235"/>
    </row>
    <row r="10" spans="1:14" ht="12" customHeight="1">
      <c r="A10" s="139"/>
      <c r="B10" s="139"/>
      <c r="C10" s="139"/>
      <c r="D10" s="224"/>
      <c r="E10" s="224"/>
      <c r="F10" s="224"/>
      <c r="G10" s="224"/>
      <c r="H10" s="236"/>
      <c r="I10" s="237"/>
      <c r="J10" s="236"/>
      <c r="K10" s="243"/>
      <c r="L10" s="237"/>
      <c r="M10" s="236"/>
      <c r="N10" s="237"/>
    </row>
    <row r="11" spans="1:14" ht="76.5">
      <c r="A11" s="139" t="s">
        <v>56</v>
      </c>
      <c r="B11" s="139" t="s">
        <v>70</v>
      </c>
      <c r="C11" s="139" t="s">
        <v>57</v>
      </c>
      <c r="D11" s="225"/>
      <c r="E11" s="225" t="s">
        <v>390</v>
      </c>
      <c r="F11" s="225" t="s">
        <v>389</v>
      </c>
      <c r="G11" s="225"/>
      <c r="H11" s="139" t="s">
        <v>408</v>
      </c>
      <c r="I11" s="139" t="s">
        <v>409</v>
      </c>
      <c r="J11" s="158" t="s">
        <v>413</v>
      </c>
      <c r="K11" s="158" t="s">
        <v>414</v>
      </c>
      <c r="L11" s="158" t="s">
        <v>415</v>
      </c>
      <c r="M11" s="158" t="s">
        <v>416</v>
      </c>
      <c r="N11" s="158" t="s">
        <v>417</v>
      </c>
    </row>
    <row r="12" spans="1:14" ht="70.5" customHeight="1">
      <c r="A12" s="155" t="s">
        <v>237</v>
      </c>
      <c r="B12" s="155" t="s">
        <v>65</v>
      </c>
      <c r="C12" s="140" t="s">
        <v>94</v>
      </c>
      <c r="D12" s="155"/>
      <c r="E12" s="154" t="s">
        <v>394</v>
      </c>
      <c r="F12" s="142" t="s">
        <v>395</v>
      </c>
      <c r="G12" s="144" t="s">
        <v>119</v>
      </c>
      <c r="H12" s="144">
        <v>1573</v>
      </c>
      <c r="I12" s="144">
        <v>1573</v>
      </c>
      <c r="J12" s="60">
        <v>3935.4</v>
      </c>
      <c r="K12" s="144">
        <v>3935.4</v>
      </c>
      <c r="L12" s="160">
        <v>1771</v>
      </c>
      <c r="M12" s="160">
        <f>L12/J12*100</f>
        <v>45.00177872643187</v>
      </c>
      <c r="N12" s="160">
        <f>L12/K12*100</f>
        <v>45.00177872643187</v>
      </c>
    </row>
    <row r="13" spans="1:14" s="47" customFormat="1" ht="26.25" customHeight="1">
      <c r="A13" s="140" t="s">
        <v>237</v>
      </c>
      <c r="B13" s="140" t="s">
        <v>64</v>
      </c>
      <c r="C13" s="140" t="s">
        <v>94</v>
      </c>
      <c r="D13" s="140"/>
      <c r="E13" s="154" t="s">
        <v>398</v>
      </c>
      <c r="F13" s="142" t="s">
        <v>399</v>
      </c>
      <c r="G13" s="141" t="s">
        <v>400</v>
      </c>
      <c r="H13" s="145">
        <v>50</v>
      </c>
      <c r="I13" s="145">
        <v>50</v>
      </c>
      <c r="J13" s="60">
        <v>7504</v>
      </c>
      <c r="K13" s="161">
        <v>7504</v>
      </c>
      <c r="L13" s="145">
        <v>3322.8</v>
      </c>
      <c r="M13" s="160">
        <f aca="true" t="shared" si="0" ref="M13:M18">L13/J13*100</f>
        <v>44.28038379530917</v>
      </c>
      <c r="N13" s="160">
        <f aca="true" t="shared" si="1" ref="N13:N18">L13/K13*100</f>
        <v>44.28038379530917</v>
      </c>
    </row>
    <row r="14" spans="1:14" s="47" customFormat="1" ht="44.25" customHeight="1">
      <c r="A14" s="153" t="s">
        <v>237</v>
      </c>
      <c r="B14" s="140" t="s">
        <v>67</v>
      </c>
      <c r="C14" s="140" t="s">
        <v>64</v>
      </c>
      <c r="D14" s="140"/>
      <c r="E14" s="154" t="s">
        <v>401</v>
      </c>
      <c r="F14" s="157" t="s">
        <v>402</v>
      </c>
      <c r="G14" s="141" t="s">
        <v>403</v>
      </c>
      <c r="H14" s="146">
        <v>16000</v>
      </c>
      <c r="I14" s="146">
        <v>8000</v>
      </c>
      <c r="J14" s="60">
        <v>4360.2</v>
      </c>
      <c r="K14" s="162">
        <v>4360.2</v>
      </c>
      <c r="L14" s="162">
        <v>1962</v>
      </c>
      <c r="M14" s="160">
        <f t="shared" si="0"/>
        <v>44.997935874501174</v>
      </c>
      <c r="N14" s="160">
        <f t="shared" si="1"/>
        <v>44.997935874501174</v>
      </c>
    </row>
    <row r="15" spans="1:14" s="47" customFormat="1" ht="97.5" customHeight="1">
      <c r="A15" s="238" t="s">
        <v>237</v>
      </c>
      <c r="B15" s="238" t="s">
        <v>95</v>
      </c>
      <c r="C15" s="238" t="s">
        <v>64</v>
      </c>
      <c r="D15" s="240"/>
      <c r="E15" s="149" t="s">
        <v>344</v>
      </c>
      <c r="F15" s="147" t="s">
        <v>396</v>
      </c>
      <c r="G15" s="145" t="s">
        <v>397</v>
      </c>
      <c r="H15" s="60"/>
      <c r="I15" s="60"/>
      <c r="J15" s="60">
        <v>5662.2</v>
      </c>
      <c r="K15" s="60">
        <v>5662.2</v>
      </c>
      <c r="L15" s="60">
        <v>2547.9</v>
      </c>
      <c r="M15" s="160">
        <f t="shared" si="0"/>
        <v>44.9984105118152</v>
      </c>
      <c r="N15" s="160">
        <f t="shared" si="1"/>
        <v>44.9984105118152</v>
      </c>
    </row>
    <row r="16" spans="1:14" s="47" customFormat="1" ht="116.25" customHeight="1">
      <c r="A16" s="239"/>
      <c r="B16" s="187"/>
      <c r="C16" s="239"/>
      <c r="D16" s="241"/>
      <c r="E16" s="149" t="s">
        <v>404</v>
      </c>
      <c r="F16" s="147" t="s">
        <v>396</v>
      </c>
      <c r="G16" s="145" t="s">
        <v>397</v>
      </c>
      <c r="H16" s="60"/>
      <c r="I16" s="60"/>
      <c r="J16" s="60">
        <v>174400.4</v>
      </c>
      <c r="K16" s="60">
        <v>174400.4</v>
      </c>
      <c r="L16" s="60">
        <v>78479</v>
      </c>
      <c r="M16" s="160">
        <f t="shared" si="0"/>
        <v>44.99932339604726</v>
      </c>
      <c r="N16" s="160">
        <f t="shared" si="1"/>
        <v>44.99932339604726</v>
      </c>
    </row>
    <row r="17" spans="1:14" s="47" customFormat="1" ht="70.5" customHeight="1">
      <c r="A17" s="148" t="s">
        <v>237</v>
      </c>
      <c r="B17" s="148" t="s">
        <v>95</v>
      </c>
      <c r="C17" s="148" t="s">
        <v>67</v>
      </c>
      <c r="D17" s="148"/>
      <c r="E17" s="149" t="s">
        <v>405</v>
      </c>
      <c r="F17" s="147" t="s">
        <v>396</v>
      </c>
      <c r="G17" s="145" t="s">
        <v>397</v>
      </c>
      <c r="H17" s="60"/>
      <c r="I17" s="60"/>
      <c r="J17" s="60">
        <v>34918.7</v>
      </c>
      <c r="K17" s="60">
        <v>34918.7</v>
      </c>
      <c r="L17" s="60">
        <v>15713.5</v>
      </c>
      <c r="M17" s="160">
        <f t="shared" si="0"/>
        <v>45.000243422578734</v>
      </c>
      <c r="N17" s="160">
        <f t="shared" si="1"/>
        <v>45.000243422578734</v>
      </c>
    </row>
    <row r="18" spans="1:14" s="47" customFormat="1" ht="93.75" customHeight="1">
      <c r="A18" s="148" t="s">
        <v>237</v>
      </c>
      <c r="B18" s="148" t="s">
        <v>95</v>
      </c>
      <c r="C18" s="148" t="s">
        <v>94</v>
      </c>
      <c r="D18" s="148"/>
      <c r="E18" s="159" t="s">
        <v>406</v>
      </c>
      <c r="F18" s="156" t="s">
        <v>396</v>
      </c>
      <c r="G18" s="150" t="s">
        <v>397</v>
      </c>
      <c r="H18" s="151"/>
      <c r="I18" s="151"/>
      <c r="J18" s="151">
        <v>12043.4</v>
      </c>
      <c r="K18" s="151">
        <v>12043.4</v>
      </c>
      <c r="L18" s="151">
        <v>5419.1</v>
      </c>
      <c r="M18" s="160">
        <f t="shared" si="0"/>
        <v>44.996429579686804</v>
      </c>
      <c r="N18" s="160">
        <f t="shared" si="1"/>
        <v>44.996429579686804</v>
      </c>
    </row>
    <row r="19" s="47" customFormat="1" ht="57.75" customHeight="1"/>
    <row r="20" ht="18.75">
      <c r="E20" s="152"/>
    </row>
  </sheetData>
  <sheetProtection/>
  <mergeCells count="20">
    <mergeCell ref="M9:N10"/>
    <mergeCell ref="F7:N7"/>
    <mergeCell ref="A15:A16"/>
    <mergeCell ref="B15:B16"/>
    <mergeCell ref="C15:C16"/>
    <mergeCell ref="D15:D16"/>
    <mergeCell ref="H9:I10"/>
    <mergeCell ref="J9:L10"/>
    <mergeCell ref="A9:C9"/>
    <mergeCell ref="D9:D11"/>
    <mergeCell ref="J1:N1"/>
    <mergeCell ref="J2:N2"/>
    <mergeCell ref="J3:N3"/>
    <mergeCell ref="E9:E11"/>
    <mergeCell ref="F9:F11"/>
    <mergeCell ref="G9:G11"/>
    <mergeCell ref="A4:N4"/>
    <mergeCell ref="A5:E5"/>
    <mergeCell ref="D6:F6"/>
    <mergeCell ref="A7:E7"/>
  </mergeCells>
  <printOptions/>
  <pageMargins left="0.5905511811023623" right="0.5905511811023623" top="0.7086614173228347" bottom="0.7086614173228347" header="0.31496062992125984" footer="0.31496062992125984"/>
  <pageSetup fitToHeight="0" fitToWidth="1" horizontalDpi="600" verticalDpi="600" orientation="landscape" paperSize="9" scale="79"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dimension ref="A1:Z174"/>
  <sheetViews>
    <sheetView tabSelected="1" view="pageBreakPreview" zoomScale="75" zoomScaleNormal="90" zoomScaleSheetLayoutView="75" zoomScalePageLayoutView="0" workbookViewId="0" topLeftCell="B1">
      <selection activeCell="K53" sqref="K53"/>
    </sheetView>
  </sheetViews>
  <sheetFormatPr defaultColWidth="6.421875" defaultRowHeight="15"/>
  <cols>
    <col min="1" max="1" width="5.28125" style="1" customWidth="1"/>
    <col min="2" max="2" width="6.421875" style="1" customWidth="1"/>
    <col min="3" max="3" width="4.421875" style="1" customWidth="1"/>
    <col min="4" max="4" width="45.140625" style="1" customWidth="1"/>
    <col min="5" max="9" width="12.7109375" style="1" customWidth="1"/>
    <col min="10" max="10" width="48.28125" style="1" customWidth="1"/>
    <col min="11" max="11" width="15.8515625" style="1" customWidth="1"/>
    <col min="12" max="249" width="9.140625" style="1" customWidth="1"/>
    <col min="250" max="250" width="5.28125" style="1" customWidth="1"/>
    <col min="251" max="16384" width="6.421875" style="1" customWidth="1"/>
  </cols>
  <sheetData>
    <row r="1" spans="1:10" ht="15">
      <c r="A1" s="2"/>
      <c r="B1" s="2"/>
      <c r="C1" s="2"/>
      <c r="D1" s="2"/>
      <c r="E1" s="2"/>
      <c r="F1" s="4"/>
      <c r="H1" s="264" t="s">
        <v>276</v>
      </c>
      <c r="I1" s="214"/>
      <c r="J1" s="214"/>
    </row>
    <row r="2" spans="1:10" ht="15" customHeight="1">
      <c r="A2" s="265" t="s">
        <v>388</v>
      </c>
      <c r="B2" s="265"/>
      <c r="C2" s="265"/>
      <c r="D2" s="265"/>
      <c r="E2" s="265"/>
      <c r="F2" s="265"/>
      <c r="G2" s="265"/>
      <c r="H2" s="265"/>
      <c r="I2" s="265"/>
      <c r="J2" s="265"/>
    </row>
    <row r="3" spans="1:10" ht="15">
      <c r="A3" s="112"/>
      <c r="B3" s="114"/>
      <c r="C3" s="114"/>
      <c r="D3" s="114"/>
      <c r="E3" s="114"/>
      <c r="F3" s="114"/>
      <c r="G3" s="113"/>
      <c r="H3" s="47"/>
      <c r="I3" s="47"/>
      <c r="J3" s="47"/>
    </row>
    <row r="4" spans="1:10" s="7" customFormat="1" ht="24.75" customHeight="1">
      <c r="A4" s="229" t="s">
        <v>76</v>
      </c>
      <c r="B4" s="230"/>
      <c r="C4" s="230"/>
      <c r="D4" s="230"/>
      <c r="E4" s="115" t="s">
        <v>28</v>
      </c>
      <c r="F4" s="115"/>
      <c r="G4" s="116"/>
      <c r="H4" s="117"/>
      <c r="I4" s="117"/>
      <c r="J4" s="117"/>
    </row>
    <row r="5" spans="1:10" s="7" customFormat="1" ht="15">
      <c r="A5" s="229" t="s">
        <v>86</v>
      </c>
      <c r="B5" s="230"/>
      <c r="C5" s="230"/>
      <c r="D5" s="230"/>
      <c r="E5" s="115" t="s">
        <v>99</v>
      </c>
      <c r="F5" s="115"/>
      <c r="G5" s="116"/>
      <c r="H5" s="117"/>
      <c r="I5" s="117"/>
      <c r="J5" s="117"/>
    </row>
    <row r="6" spans="1:10" ht="15">
      <c r="A6" s="118"/>
      <c r="B6" s="119"/>
      <c r="C6" s="119"/>
      <c r="D6" s="119"/>
      <c r="E6" s="118"/>
      <c r="F6" s="118"/>
      <c r="G6" s="113"/>
      <c r="H6" s="47"/>
      <c r="I6" s="47"/>
      <c r="J6" s="47"/>
    </row>
    <row r="7" spans="1:10" s="47" customFormat="1" ht="15" customHeight="1">
      <c r="A7" s="250" t="s">
        <v>87</v>
      </c>
      <c r="B7" s="251"/>
      <c r="C7" s="252" t="s">
        <v>88</v>
      </c>
      <c r="D7" s="252" t="s">
        <v>89</v>
      </c>
      <c r="E7" s="252" t="s">
        <v>90</v>
      </c>
      <c r="F7" s="266" t="s">
        <v>277</v>
      </c>
      <c r="G7" s="266"/>
      <c r="H7" s="247" t="s">
        <v>278</v>
      </c>
      <c r="I7" s="247" t="s">
        <v>279</v>
      </c>
      <c r="J7" s="247" t="s">
        <v>280</v>
      </c>
    </row>
    <row r="8" spans="1:10" s="47" customFormat="1" ht="34.5" customHeight="1">
      <c r="A8" s="251"/>
      <c r="B8" s="251"/>
      <c r="C8" s="252"/>
      <c r="D8" s="252"/>
      <c r="E8" s="252"/>
      <c r="F8" s="247" t="s">
        <v>281</v>
      </c>
      <c r="G8" s="247" t="s">
        <v>282</v>
      </c>
      <c r="H8" s="249"/>
      <c r="I8" s="249"/>
      <c r="J8" s="249"/>
    </row>
    <row r="9" spans="1:10" s="47" customFormat="1" ht="21.75" customHeight="1">
      <c r="A9" s="40" t="s">
        <v>56</v>
      </c>
      <c r="B9" s="40" t="s">
        <v>70</v>
      </c>
      <c r="C9" s="252"/>
      <c r="D9" s="253"/>
      <c r="E9" s="253"/>
      <c r="F9" s="248"/>
      <c r="G9" s="248"/>
      <c r="H9" s="248"/>
      <c r="I9" s="248"/>
      <c r="J9" s="248"/>
    </row>
    <row r="10" spans="1:10" s="122" customFormat="1" ht="22.5" customHeight="1">
      <c r="A10" s="121">
        <v>17</v>
      </c>
      <c r="B10" s="121"/>
      <c r="C10" s="121"/>
      <c r="D10" s="257" t="s">
        <v>100</v>
      </c>
      <c r="E10" s="258"/>
      <c r="F10" s="258"/>
      <c r="G10" s="258"/>
      <c r="H10" s="258"/>
      <c r="I10" s="258"/>
      <c r="J10" s="259"/>
    </row>
    <row r="11" spans="1:10" s="47" customFormat="1" ht="40.5" customHeight="1">
      <c r="A11" s="40">
        <v>17</v>
      </c>
      <c r="B11" s="41" t="s">
        <v>226</v>
      </c>
      <c r="C11" s="40">
        <v>1</v>
      </c>
      <c r="D11" s="123" t="s">
        <v>101</v>
      </c>
      <c r="E11" s="43" t="s">
        <v>92</v>
      </c>
      <c r="F11" s="57">
        <v>101.4</v>
      </c>
      <c r="G11" s="57">
        <v>98.8</v>
      </c>
      <c r="H11" s="57">
        <f>G11-F11</f>
        <v>-2.6000000000000085</v>
      </c>
      <c r="I11" s="57">
        <f>G11/F11*100</f>
        <v>97.43589743589742</v>
      </c>
      <c r="J11" s="57"/>
    </row>
    <row r="12" spans="1:10" s="47" customFormat="1" ht="33.75" customHeight="1">
      <c r="A12" s="40">
        <v>17</v>
      </c>
      <c r="B12" s="41" t="s">
        <v>226</v>
      </c>
      <c r="C12" s="40">
        <v>2</v>
      </c>
      <c r="D12" s="123" t="s">
        <v>102</v>
      </c>
      <c r="E12" s="43" t="s">
        <v>92</v>
      </c>
      <c r="F12" s="57">
        <v>101</v>
      </c>
      <c r="G12" s="57"/>
      <c r="H12" s="57"/>
      <c r="I12" s="57"/>
      <c r="J12" s="270" t="s">
        <v>418</v>
      </c>
    </row>
    <row r="13" spans="1:10" s="47" customFormat="1" ht="33.75" customHeight="1">
      <c r="A13" s="40">
        <v>17</v>
      </c>
      <c r="B13" s="41" t="s">
        <v>226</v>
      </c>
      <c r="C13" s="40">
        <v>3</v>
      </c>
      <c r="D13" s="123" t="s">
        <v>103</v>
      </c>
      <c r="E13" s="43" t="s">
        <v>92</v>
      </c>
      <c r="F13" s="57">
        <v>101.7</v>
      </c>
      <c r="G13" s="57"/>
      <c r="H13" s="57"/>
      <c r="I13" s="57"/>
      <c r="J13" s="271"/>
    </row>
    <row r="14" spans="1:10" s="47" customFormat="1" ht="30" customHeight="1">
      <c r="A14" s="40">
        <v>17</v>
      </c>
      <c r="B14" s="41" t="s">
        <v>226</v>
      </c>
      <c r="C14" s="40">
        <v>4</v>
      </c>
      <c r="D14" s="123" t="s">
        <v>104</v>
      </c>
      <c r="E14" s="43" t="s">
        <v>92</v>
      </c>
      <c r="F14" s="57">
        <v>103</v>
      </c>
      <c r="G14" s="57"/>
      <c r="H14" s="57"/>
      <c r="I14" s="57"/>
      <c r="J14" s="271"/>
    </row>
    <row r="15" spans="1:11" s="47" customFormat="1" ht="30" customHeight="1">
      <c r="A15" s="40">
        <v>17</v>
      </c>
      <c r="B15" s="41" t="s">
        <v>226</v>
      </c>
      <c r="C15" s="40">
        <v>5</v>
      </c>
      <c r="D15" s="123" t="s">
        <v>105</v>
      </c>
      <c r="E15" s="43" t="s">
        <v>92</v>
      </c>
      <c r="F15" s="57">
        <v>105.3</v>
      </c>
      <c r="G15" s="57"/>
      <c r="H15" s="57"/>
      <c r="I15" s="57"/>
      <c r="J15" s="272"/>
      <c r="K15" s="124"/>
    </row>
    <row r="16" spans="1:10" s="47" customFormat="1" ht="16.5" customHeight="1">
      <c r="A16" s="40">
        <v>17</v>
      </c>
      <c r="B16" s="41" t="s">
        <v>226</v>
      </c>
      <c r="C16" s="40">
        <v>6</v>
      </c>
      <c r="D16" s="123" t="s">
        <v>106</v>
      </c>
      <c r="E16" s="43" t="s">
        <v>92</v>
      </c>
      <c r="F16" s="57">
        <v>8.7</v>
      </c>
      <c r="G16" s="57"/>
      <c r="H16" s="57"/>
      <c r="I16" s="57"/>
      <c r="J16" s="57" t="s">
        <v>419</v>
      </c>
    </row>
    <row r="17" spans="1:10" s="47" customFormat="1" ht="57.75" customHeight="1">
      <c r="A17" s="40">
        <v>17</v>
      </c>
      <c r="B17" s="41" t="s">
        <v>226</v>
      </c>
      <c r="C17" s="40">
        <v>7</v>
      </c>
      <c r="D17" s="123" t="s">
        <v>255</v>
      </c>
      <c r="E17" s="43" t="s">
        <v>131</v>
      </c>
      <c r="F17" s="66">
        <v>13656</v>
      </c>
      <c r="G17" s="66">
        <v>14079</v>
      </c>
      <c r="H17" s="66">
        <f>G17-F17</f>
        <v>423</v>
      </c>
      <c r="I17" s="66">
        <f>G17/F17*100</f>
        <v>103.097539543058</v>
      </c>
      <c r="J17" s="66"/>
    </row>
    <row r="18" spans="1:10" s="47" customFormat="1" ht="48" customHeight="1">
      <c r="A18" s="40">
        <v>17</v>
      </c>
      <c r="B18" s="41" t="s">
        <v>226</v>
      </c>
      <c r="C18" s="40">
        <v>8</v>
      </c>
      <c r="D18" s="123" t="s">
        <v>370</v>
      </c>
      <c r="E18" s="43" t="s">
        <v>92</v>
      </c>
      <c r="F18" s="57">
        <v>4.8</v>
      </c>
      <c r="G18" s="57"/>
      <c r="H18" s="57"/>
      <c r="I18" s="57"/>
      <c r="J18" s="44" t="s">
        <v>418</v>
      </c>
    </row>
    <row r="19" spans="1:10" s="47" customFormat="1" ht="18" customHeight="1">
      <c r="A19" s="261" t="s">
        <v>35</v>
      </c>
      <c r="B19" s="262"/>
      <c r="C19" s="262"/>
      <c r="D19" s="262"/>
      <c r="E19" s="262"/>
      <c r="F19" s="262"/>
      <c r="G19" s="262"/>
      <c r="H19" s="262"/>
      <c r="I19" s="262"/>
      <c r="J19" s="263"/>
    </row>
    <row r="20" spans="1:10" s="47" customFormat="1" ht="146.25" customHeight="1">
      <c r="A20" s="40">
        <v>17</v>
      </c>
      <c r="B20" s="41" t="s">
        <v>226</v>
      </c>
      <c r="C20" s="40">
        <v>9</v>
      </c>
      <c r="D20" s="125" t="s">
        <v>371</v>
      </c>
      <c r="E20" s="44" t="s">
        <v>92</v>
      </c>
      <c r="F20" s="46">
        <v>15</v>
      </c>
      <c r="G20" s="46">
        <v>75</v>
      </c>
      <c r="H20" s="46">
        <f>G20-F20</f>
        <v>60</v>
      </c>
      <c r="I20" s="46">
        <f>G20/F20*100</f>
        <v>500</v>
      </c>
      <c r="J20" s="123" t="s">
        <v>428</v>
      </c>
    </row>
    <row r="21" spans="1:10" s="47" customFormat="1" ht="70.5" customHeight="1">
      <c r="A21" s="40">
        <v>17</v>
      </c>
      <c r="B21" s="41" t="s">
        <v>226</v>
      </c>
      <c r="C21" s="40">
        <v>10</v>
      </c>
      <c r="D21" s="126" t="s">
        <v>372</v>
      </c>
      <c r="E21" s="44" t="s">
        <v>92</v>
      </c>
      <c r="F21" s="46">
        <v>82</v>
      </c>
      <c r="G21" s="46">
        <v>100</v>
      </c>
      <c r="H21" s="46">
        <f>G21-F21</f>
        <v>18</v>
      </c>
      <c r="I21" s="164">
        <f>G21/F21*100</f>
        <v>121.95121951219512</v>
      </c>
      <c r="J21" s="123" t="s">
        <v>429</v>
      </c>
    </row>
    <row r="22" spans="1:10" s="47" customFormat="1" ht="89.25" customHeight="1">
      <c r="A22" s="40">
        <v>17</v>
      </c>
      <c r="B22" s="41" t="s">
        <v>226</v>
      </c>
      <c r="C22" s="40">
        <v>11</v>
      </c>
      <c r="D22" s="127" t="s">
        <v>373</v>
      </c>
      <c r="E22" s="44" t="s">
        <v>256</v>
      </c>
      <c r="F22" s="46" t="s">
        <v>374</v>
      </c>
      <c r="G22" s="46">
        <v>0</v>
      </c>
      <c r="H22" s="46">
        <v>2</v>
      </c>
      <c r="I22" s="46">
        <v>0</v>
      </c>
      <c r="J22" s="123" t="s">
        <v>430</v>
      </c>
    </row>
    <row r="23" spans="1:10" s="47" customFormat="1" ht="57" customHeight="1">
      <c r="A23" s="40">
        <v>17</v>
      </c>
      <c r="B23" s="41" t="s">
        <v>226</v>
      </c>
      <c r="C23" s="40">
        <v>12</v>
      </c>
      <c r="D23" s="128" t="s">
        <v>375</v>
      </c>
      <c r="E23" s="44" t="s">
        <v>376</v>
      </c>
      <c r="F23" s="46" t="s">
        <v>377</v>
      </c>
      <c r="G23" s="46">
        <v>15</v>
      </c>
      <c r="H23" s="46">
        <v>0</v>
      </c>
      <c r="I23" s="46">
        <v>100</v>
      </c>
      <c r="J23" s="165"/>
    </row>
    <row r="24" spans="1:10" s="47" customFormat="1" ht="21" customHeight="1">
      <c r="A24" s="244" t="s">
        <v>32</v>
      </c>
      <c r="B24" s="245"/>
      <c r="C24" s="245"/>
      <c r="D24" s="245"/>
      <c r="E24" s="245"/>
      <c r="F24" s="245"/>
      <c r="G24" s="245"/>
      <c r="H24" s="245"/>
      <c r="I24" s="245"/>
      <c r="J24" s="246"/>
    </row>
    <row r="25" spans="1:10" s="47" customFormat="1" ht="70.5" customHeight="1">
      <c r="A25" s="40">
        <v>17</v>
      </c>
      <c r="B25" s="41" t="s">
        <v>226</v>
      </c>
      <c r="C25" s="40">
        <v>10</v>
      </c>
      <c r="D25" s="126" t="s">
        <v>372</v>
      </c>
      <c r="E25" s="44" t="s">
        <v>92</v>
      </c>
      <c r="F25" s="46">
        <v>82</v>
      </c>
      <c r="G25" s="46">
        <v>100</v>
      </c>
      <c r="H25" s="46"/>
      <c r="I25" s="164"/>
      <c r="J25" s="123"/>
    </row>
    <row r="26" spans="1:10" s="47" customFormat="1" ht="89.25" customHeight="1">
      <c r="A26" s="40">
        <v>17</v>
      </c>
      <c r="B26" s="41" t="s">
        <v>226</v>
      </c>
      <c r="C26" s="40">
        <v>11</v>
      </c>
      <c r="D26" s="127" t="s">
        <v>373</v>
      </c>
      <c r="E26" s="44" t="s">
        <v>256</v>
      </c>
      <c r="F26" s="46" t="s">
        <v>374</v>
      </c>
      <c r="G26" s="46" t="s">
        <v>374</v>
      </c>
      <c r="H26" s="46"/>
      <c r="I26" s="46"/>
      <c r="J26" s="123"/>
    </row>
    <row r="27" spans="1:10" s="47" customFormat="1" ht="57" customHeight="1">
      <c r="A27" s="40">
        <v>17</v>
      </c>
      <c r="B27" s="41" t="s">
        <v>226</v>
      </c>
      <c r="C27" s="40">
        <v>12</v>
      </c>
      <c r="D27" s="128" t="s">
        <v>375</v>
      </c>
      <c r="E27" s="44" t="s">
        <v>376</v>
      </c>
      <c r="F27" s="46" t="s">
        <v>377</v>
      </c>
      <c r="G27" s="46" t="s">
        <v>432</v>
      </c>
      <c r="H27" s="46"/>
      <c r="I27" s="46"/>
      <c r="J27" s="165"/>
    </row>
    <row r="28" spans="1:10" s="122" customFormat="1" ht="27" customHeight="1">
      <c r="A28" s="121">
        <v>17</v>
      </c>
      <c r="B28" s="129" t="s">
        <v>65</v>
      </c>
      <c r="C28" s="121"/>
      <c r="D28" s="257" t="s">
        <v>107</v>
      </c>
      <c r="E28" s="258"/>
      <c r="F28" s="258"/>
      <c r="G28" s="258"/>
      <c r="H28" s="258"/>
      <c r="I28" s="258"/>
      <c r="J28" s="259"/>
    </row>
    <row r="29" spans="1:10" s="47" customFormat="1" ht="29.25" customHeight="1">
      <c r="A29" s="40">
        <v>17</v>
      </c>
      <c r="B29" s="41" t="s">
        <v>65</v>
      </c>
      <c r="C29" s="40">
        <v>1</v>
      </c>
      <c r="D29" s="123" t="s">
        <v>108</v>
      </c>
      <c r="E29" s="120"/>
      <c r="F29" s="44"/>
      <c r="G29" s="44"/>
      <c r="H29" s="44"/>
      <c r="I29" s="44"/>
      <c r="J29" s="44"/>
    </row>
    <row r="30" spans="1:10" s="47" customFormat="1" ht="20.25" customHeight="1">
      <c r="A30" s="40">
        <v>17</v>
      </c>
      <c r="B30" s="41"/>
      <c r="C30" s="130" t="s">
        <v>138</v>
      </c>
      <c r="D30" s="45" t="s">
        <v>245</v>
      </c>
      <c r="E30" s="43" t="s">
        <v>141</v>
      </c>
      <c r="F30" s="43">
        <v>620</v>
      </c>
      <c r="G30" s="43"/>
      <c r="H30" s="43"/>
      <c r="I30" s="43"/>
      <c r="J30" s="267" t="s">
        <v>420</v>
      </c>
    </row>
    <row r="31" spans="1:10" s="47" customFormat="1" ht="20.25" customHeight="1">
      <c r="A31" s="40"/>
      <c r="B31" s="41"/>
      <c r="C31" s="130" t="s">
        <v>139</v>
      </c>
      <c r="D31" s="45" t="s">
        <v>246</v>
      </c>
      <c r="E31" s="43" t="s">
        <v>141</v>
      </c>
      <c r="F31" s="43">
        <v>4.9</v>
      </c>
      <c r="G31" s="43"/>
      <c r="H31" s="43"/>
      <c r="I31" s="43"/>
      <c r="J31" s="268"/>
    </row>
    <row r="32" spans="1:10" s="47" customFormat="1" ht="20.25" customHeight="1">
      <c r="A32" s="40"/>
      <c r="B32" s="41"/>
      <c r="C32" s="130" t="s">
        <v>140</v>
      </c>
      <c r="D32" s="45" t="s">
        <v>247</v>
      </c>
      <c r="E32" s="43" t="s">
        <v>141</v>
      </c>
      <c r="F32" s="43">
        <v>535</v>
      </c>
      <c r="G32" s="43"/>
      <c r="H32" s="43"/>
      <c r="I32" s="43"/>
      <c r="J32" s="268"/>
    </row>
    <row r="33" spans="1:10" s="47" customFormat="1" ht="20.25" customHeight="1">
      <c r="A33" s="40"/>
      <c r="B33" s="41"/>
      <c r="C33" s="130" t="s">
        <v>145</v>
      </c>
      <c r="D33" s="45" t="s">
        <v>146</v>
      </c>
      <c r="E33" s="43" t="s">
        <v>147</v>
      </c>
      <c r="F33" s="43">
        <v>179.5</v>
      </c>
      <c r="G33" s="43"/>
      <c r="H33" s="43"/>
      <c r="I33" s="43"/>
      <c r="J33" s="268"/>
    </row>
    <row r="34" spans="1:10" s="47" customFormat="1" ht="30.75" customHeight="1">
      <c r="A34" s="40"/>
      <c r="B34" s="41"/>
      <c r="C34" s="130"/>
      <c r="D34" s="45" t="s">
        <v>154</v>
      </c>
      <c r="E34" s="43" t="s">
        <v>147</v>
      </c>
      <c r="F34" s="58">
        <v>4.995</v>
      </c>
      <c r="G34" s="58"/>
      <c r="H34" s="58"/>
      <c r="I34" s="58"/>
      <c r="J34" s="269"/>
    </row>
    <row r="35" spans="1:10" s="47" customFormat="1" ht="30.75" customHeight="1">
      <c r="A35" s="40">
        <v>17</v>
      </c>
      <c r="B35" s="41" t="s">
        <v>65</v>
      </c>
      <c r="C35" s="40">
        <v>2</v>
      </c>
      <c r="D35" s="45" t="s">
        <v>378</v>
      </c>
      <c r="E35" s="43" t="s">
        <v>92</v>
      </c>
      <c r="F35" s="43">
        <v>6.1</v>
      </c>
      <c r="G35" s="43">
        <v>8.6</v>
      </c>
      <c r="H35" s="43"/>
      <c r="I35" s="43"/>
      <c r="J35" s="43"/>
    </row>
    <row r="36" spans="1:10" s="47" customFormat="1" ht="53.25" customHeight="1">
      <c r="A36" s="40">
        <v>17</v>
      </c>
      <c r="B36" s="41" t="s">
        <v>65</v>
      </c>
      <c r="C36" s="40">
        <v>3</v>
      </c>
      <c r="D36" s="45" t="s">
        <v>283</v>
      </c>
      <c r="E36" s="43" t="s">
        <v>129</v>
      </c>
      <c r="F36" s="43">
        <v>8</v>
      </c>
      <c r="G36" s="43"/>
      <c r="H36" s="43"/>
      <c r="I36" s="43"/>
      <c r="J36" s="43" t="s">
        <v>427</v>
      </c>
    </row>
    <row r="37" spans="1:10" s="47" customFormat="1" ht="29.25" customHeight="1">
      <c r="A37" s="40">
        <v>17</v>
      </c>
      <c r="B37" s="41" t="s">
        <v>65</v>
      </c>
      <c r="C37" s="40">
        <v>4</v>
      </c>
      <c r="D37" s="45" t="s">
        <v>110</v>
      </c>
      <c r="E37" s="43" t="s">
        <v>141</v>
      </c>
      <c r="F37" s="59">
        <v>73.45</v>
      </c>
      <c r="G37" s="43">
        <v>33.3</v>
      </c>
      <c r="H37" s="59"/>
      <c r="I37" s="59"/>
      <c r="J37" s="59"/>
    </row>
    <row r="38" spans="1:10" s="47" customFormat="1" ht="20.25" customHeight="1">
      <c r="A38" s="40">
        <v>17</v>
      </c>
      <c r="B38" s="41" t="s">
        <v>65</v>
      </c>
      <c r="C38" s="40">
        <v>5</v>
      </c>
      <c r="D38" s="45" t="s">
        <v>111</v>
      </c>
      <c r="E38" s="43" t="s">
        <v>141</v>
      </c>
      <c r="F38" s="59">
        <v>2.07</v>
      </c>
      <c r="G38" s="43">
        <v>3</v>
      </c>
      <c r="H38" s="59"/>
      <c r="I38" s="59"/>
      <c r="J38" s="59"/>
    </row>
    <row r="39" spans="1:10" s="47" customFormat="1" ht="27.75" customHeight="1">
      <c r="A39" s="40">
        <v>17</v>
      </c>
      <c r="B39" s="41" t="s">
        <v>65</v>
      </c>
      <c r="C39" s="40">
        <v>6</v>
      </c>
      <c r="D39" s="45" t="s">
        <v>112</v>
      </c>
      <c r="E39" s="43" t="s">
        <v>141</v>
      </c>
      <c r="F39" s="59">
        <v>1.55</v>
      </c>
      <c r="G39" s="59"/>
      <c r="H39" s="59"/>
      <c r="I39" s="59"/>
      <c r="J39" s="59" t="s">
        <v>418</v>
      </c>
    </row>
    <row r="40" spans="1:10" s="122" customFormat="1" ht="22.5" customHeight="1">
      <c r="A40" s="121">
        <v>17</v>
      </c>
      <c r="B40" s="129" t="s">
        <v>64</v>
      </c>
      <c r="C40" s="121"/>
      <c r="D40" s="257" t="s">
        <v>113</v>
      </c>
      <c r="E40" s="258"/>
      <c r="F40" s="258"/>
      <c r="G40" s="258"/>
      <c r="H40" s="258"/>
      <c r="I40" s="258"/>
      <c r="J40" s="259"/>
    </row>
    <row r="41" spans="1:10" s="122" customFormat="1" ht="28.5" customHeight="1">
      <c r="A41" s="40">
        <v>17</v>
      </c>
      <c r="B41" s="41" t="s">
        <v>64</v>
      </c>
      <c r="C41" s="40">
        <v>1</v>
      </c>
      <c r="D41" s="45" t="s">
        <v>114</v>
      </c>
      <c r="E41" s="43" t="s">
        <v>141</v>
      </c>
      <c r="F41" s="44">
        <v>167</v>
      </c>
      <c r="G41" s="44">
        <v>62.9</v>
      </c>
      <c r="H41" s="44"/>
      <c r="I41" s="44"/>
      <c r="J41" s="44"/>
    </row>
    <row r="42" spans="1:10" s="122" customFormat="1" ht="17.25" customHeight="1">
      <c r="A42" s="40">
        <v>17</v>
      </c>
      <c r="B42" s="41" t="s">
        <v>64</v>
      </c>
      <c r="C42" s="40">
        <v>2</v>
      </c>
      <c r="D42" s="45" t="s">
        <v>115</v>
      </c>
      <c r="E42" s="43" t="s">
        <v>141</v>
      </c>
      <c r="F42" s="60">
        <v>750</v>
      </c>
      <c r="G42" s="60">
        <v>368.5</v>
      </c>
      <c r="H42" s="60"/>
      <c r="I42" s="60"/>
      <c r="J42" s="60"/>
    </row>
    <row r="43" spans="1:10" s="122" customFormat="1" ht="19.5" customHeight="1">
      <c r="A43" s="40">
        <v>17</v>
      </c>
      <c r="B43" s="41" t="s">
        <v>64</v>
      </c>
      <c r="C43" s="40">
        <v>3</v>
      </c>
      <c r="D43" s="45" t="s">
        <v>116</v>
      </c>
      <c r="E43" s="43" t="s">
        <v>141</v>
      </c>
      <c r="F43" s="61">
        <v>15.1</v>
      </c>
      <c r="G43" s="61">
        <v>12.5</v>
      </c>
      <c r="H43" s="61"/>
      <c r="I43" s="61"/>
      <c r="J43" s="61"/>
    </row>
    <row r="44" spans="1:10" s="122" customFormat="1" ht="19.5" customHeight="1">
      <c r="A44" s="40">
        <v>17</v>
      </c>
      <c r="B44" s="41" t="s">
        <v>64</v>
      </c>
      <c r="C44" s="40">
        <v>4</v>
      </c>
      <c r="D44" s="45" t="s">
        <v>117</v>
      </c>
      <c r="E44" s="43" t="s">
        <v>141</v>
      </c>
      <c r="F44" s="59">
        <v>6.2</v>
      </c>
      <c r="G44" s="59">
        <v>4.4</v>
      </c>
      <c r="H44" s="59"/>
      <c r="I44" s="59"/>
      <c r="J44" s="59"/>
    </row>
    <row r="45" spans="1:10" s="122" customFormat="1" ht="19.5" customHeight="1">
      <c r="A45" s="121">
        <v>17</v>
      </c>
      <c r="B45" s="129" t="s">
        <v>66</v>
      </c>
      <c r="C45" s="40"/>
      <c r="D45" s="257" t="s">
        <v>121</v>
      </c>
      <c r="E45" s="258"/>
      <c r="F45" s="258"/>
      <c r="G45" s="258"/>
      <c r="H45" s="258"/>
      <c r="I45" s="258"/>
      <c r="J45" s="259"/>
    </row>
    <row r="46" spans="1:11" s="122" customFormat="1" ht="58.5" customHeight="1">
      <c r="A46" s="40">
        <v>17</v>
      </c>
      <c r="B46" s="41" t="s">
        <v>66</v>
      </c>
      <c r="C46" s="40">
        <v>1</v>
      </c>
      <c r="D46" s="45" t="s">
        <v>118</v>
      </c>
      <c r="E46" s="43" t="s">
        <v>119</v>
      </c>
      <c r="F46" s="63">
        <v>10</v>
      </c>
      <c r="G46" s="63">
        <v>7</v>
      </c>
      <c r="H46" s="63"/>
      <c r="I46" s="63"/>
      <c r="J46" s="273" t="s">
        <v>421</v>
      </c>
      <c r="K46" s="131"/>
    </row>
    <row r="47" spans="1:11" s="122" customFormat="1" ht="29.25" customHeight="1">
      <c r="A47" s="40">
        <v>17</v>
      </c>
      <c r="B47" s="41" t="s">
        <v>66</v>
      </c>
      <c r="C47" s="40">
        <v>2</v>
      </c>
      <c r="D47" s="45" t="s">
        <v>379</v>
      </c>
      <c r="E47" s="43" t="s">
        <v>119</v>
      </c>
      <c r="F47" s="63">
        <v>4</v>
      </c>
      <c r="G47" s="63">
        <v>3</v>
      </c>
      <c r="H47" s="63"/>
      <c r="I47" s="63"/>
      <c r="J47" s="274"/>
      <c r="K47" s="131"/>
    </row>
    <row r="48" spans="1:10" s="122" customFormat="1" ht="42.75" customHeight="1">
      <c r="A48" s="40">
        <v>17</v>
      </c>
      <c r="B48" s="41" t="s">
        <v>66</v>
      </c>
      <c r="C48" s="40">
        <v>3</v>
      </c>
      <c r="D48" s="45" t="s">
        <v>120</v>
      </c>
      <c r="E48" s="43" t="s">
        <v>109</v>
      </c>
      <c r="F48" s="43">
        <v>4</v>
      </c>
      <c r="G48" s="43">
        <v>1.661</v>
      </c>
      <c r="H48" s="44"/>
      <c r="I48" s="44"/>
      <c r="J48" s="44"/>
    </row>
    <row r="49" spans="1:10" s="47" customFormat="1" ht="43.5" customHeight="1">
      <c r="A49" s="40">
        <v>17</v>
      </c>
      <c r="B49" s="41" t="s">
        <v>66</v>
      </c>
      <c r="C49" s="40">
        <v>4</v>
      </c>
      <c r="D49" s="123" t="s">
        <v>380</v>
      </c>
      <c r="E49" s="43" t="s">
        <v>142</v>
      </c>
      <c r="F49" s="62">
        <v>9970</v>
      </c>
      <c r="G49" s="62"/>
      <c r="H49" s="62"/>
      <c r="I49" s="62"/>
      <c r="J49" s="62" t="s">
        <v>422</v>
      </c>
    </row>
    <row r="50" spans="1:10" s="47" customFormat="1" ht="21" customHeight="1">
      <c r="A50" s="121">
        <v>17</v>
      </c>
      <c r="B50" s="129" t="s">
        <v>67</v>
      </c>
      <c r="C50" s="40"/>
      <c r="D50" s="257" t="s">
        <v>288</v>
      </c>
      <c r="E50" s="258"/>
      <c r="F50" s="258"/>
      <c r="G50" s="258"/>
      <c r="H50" s="258"/>
      <c r="I50" s="258"/>
      <c r="J50" s="259"/>
    </row>
    <row r="51" spans="1:10" s="47" customFormat="1" ht="41.25" customHeight="1">
      <c r="A51" s="40">
        <v>17</v>
      </c>
      <c r="B51" s="41" t="s">
        <v>67</v>
      </c>
      <c r="C51" s="40">
        <v>1</v>
      </c>
      <c r="D51" s="42" t="s">
        <v>122</v>
      </c>
      <c r="E51" s="43" t="s">
        <v>130</v>
      </c>
      <c r="F51" s="43">
        <v>27.1</v>
      </c>
      <c r="G51" s="43">
        <v>24</v>
      </c>
      <c r="H51" s="43"/>
      <c r="I51" s="43"/>
      <c r="J51" s="43"/>
    </row>
    <row r="52" spans="1:10" s="47" customFormat="1" ht="38.25">
      <c r="A52" s="40">
        <v>17</v>
      </c>
      <c r="B52" s="41" t="s">
        <v>67</v>
      </c>
      <c r="C52" s="40">
        <v>2</v>
      </c>
      <c r="D52" s="42" t="s">
        <v>123</v>
      </c>
      <c r="E52" s="43" t="s">
        <v>92</v>
      </c>
      <c r="F52" s="43">
        <v>10</v>
      </c>
      <c r="G52" s="43">
        <v>24</v>
      </c>
      <c r="H52" s="43"/>
      <c r="I52" s="43"/>
      <c r="J52" s="43"/>
    </row>
    <row r="53" spans="1:10" s="47" customFormat="1" ht="33.75" customHeight="1">
      <c r="A53" s="40">
        <v>17</v>
      </c>
      <c r="B53" s="41" t="s">
        <v>67</v>
      </c>
      <c r="C53" s="40">
        <v>3</v>
      </c>
      <c r="D53" s="42" t="s">
        <v>268</v>
      </c>
      <c r="E53" s="43" t="s">
        <v>267</v>
      </c>
      <c r="F53" s="44">
        <v>104.5</v>
      </c>
      <c r="G53" s="44">
        <v>109.3</v>
      </c>
      <c r="H53" s="44"/>
      <c r="I53" s="44"/>
      <c r="J53" s="48"/>
    </row>
    <row r="54" spans="1:10" s="47" customFormat="1" ht="42.75" customHeight="1">
      <c r="A54" s="40">
        <v>17</v>
      </c>
      <c r="B54" s="41" t="s">
        <v>67</v>
      </c>
      <c r="C54" s="40">
        <v>4</v>
      </c>
      <c r="D54" s="42" t="s">
        <v>230</v>
      </c>
      <c r="E54" s="43" t="s">
        <v>228</v>
      </c>
      <c r="F54" s="44" t="s">
        <v>256</v>
      </c>
      <c r="G54" s="44"/>
      <c r="H54" s="44"/>
      <c r="I54" s="44"/>
      <c r="J54" s="44"/>
    </row>
    <row r="55" spans="1:10" s="47" customFormat="1" ht="15">
      <c r="A55" s="40">
        <v>17</v>
      </c>
      <c r="B55" s="41" t="s">
        <v>67</v>
      </c>
      <c r="C55" s="40">
        <v>5</v>
      </c>
      <c r="D55" s="42" t="s">
        <v>381</v>
      </c>
      <c r="E55" s="43" t="s">
        <v>229</v>
      </c>
      <c r="F55" s="44">
        <v>14.4</v>
      </c>
      <c r="G55" s="44"/>
      <c r="H55" s="44"/>
      <c r="I55" s="44"/>
      <c r="J55" s="44" t="s">
        <v>433</v>
      </c>
    </row>
    <row r="56" spans="1:10" s="47" customFormat="1" ht="21" customHeight="1">
      <c r="A56" s="121">
        <v>17</v>
      </c>
      <c r="B56" s="129" t="s">
        <v>94</v>
      </c>
      <c r="C56" s="40"/>
      <c r="D56" s="257" t="s">
        <v>155</v>
      </c>
      <c r="E56" s="258"/>
      <c r="F56" s="258"/>
      <c r="G56" s="258"/>
      <c r="H56" s="258"/>
      <c r="I56" s="258"/>
      <c r="J56" s="259"/>
    </row>
    <row r="57" spans="1:10" s="47" customFormat="1" ht="43.5" customHeight="1">
      <c r="A57" s="40">
        <v>17</v>
      </c>
      <c r="B57" s="41" t="s">
        <v>94</v>
      </c>
      <c r="C57" s="40">
        <v>1</v>
      </c>
      <c r="D57" s="45" t="s">
        <v>156</v>
      </c>
      <c r="E57" s="43" t="s">
        <v>124</v>
      </c>
      <c r="F57" s="44">
        <v>12.1</v>
      </c>
      <c r="G57" s="48">
        <v>2.283</v>
      </c>
      <c r="H57" s="44"/>
      <c r="I57" s="44"/>
      <c r="J57" s="44"/>
    </row>
    <row r="58" spans="1:10" s="47" customFormat="1" ht="28.5" customHeight="1">
      <c r="A58" s="40"/>
      <c r="B58" s="41"/>
      <c r="C58" s="40"/>
      <c r="D58" s="45" t="s">
        <v>157</v>
      </c>
      <c r="E58" s="43" t="s">
        <v>124</v>
      </c>
      <c r="F58" s="44">
        <v>8.1</v>
      </c>
      <c r="G58" s="48">
        <v>1.361</v>
      </c>
      <c r="H58" s="44"/>
      <c r="I58" s="44"/>
      <c r="J58" s="44"/>
    </row>
    <row r="59" spans="1:10" s="47" customFormat="1" ht="15">
      <c r="A59" s="40">
        <v>17</v>
      </c>
      <c r="B59" s="41" t="s">
        <v>94</v>
      </c>
      <c r="C59" s="40">
        <v>2</v>
      </c>
      <c r="D59" s="45" t="s">
        <v>382</v>
      </c>
      <c r="E59" s="43" t="s">
        <v>125</v>
      </c>
      <c r="F59" s="58">
        <v>0</v>
      </c>
      <c r="G59" s="58"/>
      <c r="H59" s="58"/>
      <c r="I59" s="58"/>
      <c r="J59" s="58"/>
    </row>
    <row r="60" spans="1:10" s="47" customFormat="1" ht="25.5">
      <c r="A60" s="40">
        <v>17</v>
      </c>
      <c r="B60" s="41" t="s">
        <v>94</v>
      </c>
      <c r="C60" s="40">
        <v>3</v>
      </c>
      <c r="D60" s="45" t="s">
        <v>158</v>
      </c>
      <c r="E60" s="43" t="s">
        <v>119</v>
      </c>
      <c r="F60" s="64">
        <v>0</v>
      </c>
      <c r="G60" s="64"/>
      <c r="H60" s="64"/>
      <c r="I60" s="64"/>
      <c r="J60" s="64"/>
    </row>
    <row r="61" spans="1:10" s="47" customFormat="1" ht="25.5">
      <c r="A61" s="40">
        <v>17</v>
      </c>
      <c r="B61" s="41" t="s">
        <v>94</v>
      </c>
      <c r="C61" s="40">
        <v>4</v>
      </c>
      <c r="D61" s="45" t="s">
        <v>159</v>
      </c>
      <c r="E61" s="43" t="s">
        <v>124</v>
      </c>
      <c r="F61" s="60">
        <v>0</v>
      </c>
      <c r="G61" s="60"/>
      <c r="H61" s="60"/>
      <c r="I61" s="60"/>
      <c r="J61" s="60"/>
    </row>
    <row r="62" spans="1:10" s="47" customFormat="1" ht="29.25" customHeight="1">
      <c r="A62" s="40">
        <v>17</v>
      </c>
      <c r="B62" s="41" t="s">
        <v>94</v>
      </c>
      <c r="C62" s="40">
        <v>5</v>
      </c>
      <c r="D62" s="45" t="s">
        <v>160</v>
      </c>
      <c r="E62" s="43" t="s">
        <v>257</v>
      </c>
      <c r="F62" s="60">
        <v>110</v>
      </c>
      <c r="G62" s="60"/>
      <c r="H62" s="60"/>
      <c r="I62" s="60"/>
      <c r="J62" s="260" t="s">
        <v>423</v>
      </c>
    </row>
    <row r="63" spans="1:10" s="47" customFormat="1" ht="18" customHeight="1">
      <c r="A63" s="40">
        <v>17</v>
      </c>
      <c r="B63" s="41" t="s">
        <v>94</v>
      </c>
      <c r="C63" s="40">
        <v>6</v>
      </c>
      <c r="D63" s="42" t="s">
        <v>161</v>
      </c>
      <c r="E63" s="43" t="s">
        <v>257</v>
      </c>
      <c r="F63" s="60">
        <v>29.1</v>
      </c>
      <c r="G63" s="60"/>
      <c r="H63" s="60"/>
      <c r="I63" s="60"/>
      <c r="J63" s="260"/>
    </row>
    <row r="64" spans="1:10" s="47" customFormat="1" ht="81" customHeight="1">
      <c r="A64" s="40">
        <v>17</v>
      </c>
      <c r="B64" s="41" t="s">
        <v>94</v>
      </c>
      <c r="C64" s="40">
        <v>7</v>
      </c>
      <c r="D64" s="132" t="s">
        <v>289</v>
      </c>
      <c r="E64" s="43" t="s">
        <v>257</v>
      </c>
      <c r="F64" s="60">
        <v>47.8</v>
      </c>
      <c r="G64" s="60"/>
      <c r="H64" s="60"/>
      <c r="I64" s="60"/>
      <c r="J64" s="260"/>
    </row>
    <row r="65" spans="1:10" s="47" customFormat="1" ht="52.5" customHeight="1">
      <c r="A65" s="40">
        <v>17</v>
      </c>
      <c r="B65" s="41" t="s">
        <v>94</v>
      </c>
      <c r="C65" s="40">
        <v>8</v>
      </c>
      <c r="D65" s="42" t="s">
        <v>162</v>
      </c>
      <c r="E65" s="43" t="s">
        <v>119</v>
      </c>
      <c r="F65" s="46">
        <v>1</v>
      </c>
      <c r="G65" s="46"/>
      <c r="H65" s="46"/>
      <c r="I65" s="46"/>
      <c r="J65" s="163" t="s">
        <v>423</v>
      </c>
    </row>
    <row r="66" spans="1:10" s="47" customFormat="1" ht="42.75" customHeight="1">
      <c r="A66" s="40">
        <v>17</v>
      </c>
      <c r="B66" s="41" t="s">
        <v>94</v>
      </c>
      <c r="C66" s="40">
        <v>9</v>
      </c>
      <c r="D66" s="132" t="s">
        <v>163</v>
      </c>
      <c r="E66" s="43" t="s">
        <v>119</v>
      </c>
      <c r="F66" s="46">
        <v>0</v>
      </c>
      <c r="G66" s="46"/>
      <c r="H66" s="46"/>
      <c r="I66" s="46"/>
      <c r="J66" s="46"/>
    </row>
    <row r="67" spans="1:10" s="47" customFormat="1" ht="80.25" customHeight="1">
      <c r="A67" s="40">
        <v>17</v>
      </c>
      <c r="B67" s="41" t="s">
        <v>94</v>
      </c>
      <c r="C67" s="40">
        <v>10</v>
      </c>
      <c r="D67" s="132" t="s">
        <v>164</v>
      </c>
      <c r="E67" s="43" t="s">
        <v>165</v>
      </c>
      <c r="F67" s="46">
        <v>85</v>
      </c>
      <c r="G67" s="46"/>
      <c r="H67" s="46"/>
      <c r="I67" s="46"/>
      <c r="J67" s="44" t="s">
        <v>424</v>
      </c>
    </row>
    <row r="68" spans="1:10" s="47" customFormat="1" ht="104.25" customHeight="1">
      <c r="A68" s="40">
        <v>17</v>
      </c>
      <c r="B68" s="41" t="s">
        <v>94</v>
      </c>
      <c r="C68" s="40">
        <v>11</v>
      </c>
      <c r="D68" s="132" t="s">
        <v>166</v>
      </c>
      <c r="E68" s="43" t="s">
        <v>126</v>
      </c>
      <c r="F68" s="46">
        <v>300</v>
      </c>
      <c r="G68" s="46">
        <v>0</v>
      </c>
      <c r="H68" s="46"/>
      <c r="I68" s="46"/>
      <c r="J68" s="44" t="s">
        <v>425</v>
      </c>
    </row>
    <row r="69" spans="1:10" s="47" customFormat="1" ht="19.5" customHeight="1">
      <c r="A69" s="121">
        <v>17</v>
      </c>
      <c r="B69" s="129" t="s">
        <v>95</v>
      </c>
      <c r="C69" s="40"/>
      <c r="D69" s="257" t="s">
        <v>236</v>
      </c>
      <c r="E69" s="258"/>
      <c r="F69" s="258"/>
      <c r="G69" s="258"/>
      <c r="H69" s="258"/>
      <c r="I69" s="258"/>
      <c r="J69" s="259"/>
    </row>
    <row r="70" spans="1:26" s="47" customFormat="1" ht="51">
      <c r="A70" s="40">
        <v>17</v>
      </c>
      <c r="B70" s="41" t="s">
        <v>95</v>
      </c>
      <c r="C70" s="40">
        <v>1</v>
      </c>
      <c r="D70" s="45" t="s">
        <v>383</v>
      </c>
      <c r="E70" s="133" t="s">
        <v>92</v>
      </c>
      <c r="F70" s="46">
        <v>100</v>
      </c>
      <c r="G70" s="46">
        <v>100</v>
      </c>
      <c r="H70" s="46">
        <f aca="true" t="shared" si="0" ref="H70:H75">G70-F70</f>
        <v>0</v>
      </c>
      <c r="I70" s="46">
        <f aca="true" t="shared" si="1" ref="I70:I75">G70/F70*100</f>
        <v>100</v>
      </c>
      <c r="J70" s="46"/>
      <c r="K70" s="134"/>
      <c r="L70" s="134"/>
      <c r="M70" s="134"/>
      <c r="N70" s="134"/>
      <c r="O70" s="134"/>
      <c r="P70" s="134"/>
      <c r="Q70" s="134"/>
      <c r="R70" s="134"/>
      <c r="S70" s="134"/>
      <c r="T70" s="134"/>
      <c r="U70" s="134"/>
      <c r="V70" s="134"/>
      <c r="W70" s="134"/>
      <c r="X70" s="134"/>
      <c r="Y70" s="134"/>
      <c r="Z70" s="134"/>
    </row>
    <row r="71" spans="1:14" s="47" customFormat="1" ht="51">
      <c r="A71" s="40">
        <v>17</v>
      </c>
      <c r="B71" s="41" t="s">
        <v>95</v>
      </c>
      <c r="C71" s="40">
        <v>2</v>
      </c>
      <c r="D71" s="45" t="s">
        <v>227</v>
      </c>
      <c r="E71" s="44" t="s">
        <v>92</v>
      </c>
      <c r="F71" s="46">
        <v>100</v>
      </c>
      <c r="G71" s="46">
        <v>100</v>
      </c>
      <c r="H71" s="46">
        <f t="shared" si="0"/>
        <v>0</v>
      </c>
      <c r="I71" s="46">
        <f t="shared" si="1"/>
        <v>100</v>
      </c>
      <c r="J71" s="46"/>
      <c r="K71" s="134"/>
      <c r="L71" s="134"/>
      <c r="M71" s="134"/>
      <c r="N71" s="134"/>
    </row>
    <row r="72" spans="1:14" s="47" customFormat="1" ht="38.25">
      <c r="A72" s="40">
        <v>17</v>
      </c>
      <c r="B72" s="41" t="s">
        <v>95</v>
      </c>
      <c r="C72" s="40">
        <v>3</v>
      </c>
      <c r="D72" s="45" t="s">
        <v>262</v>
      </c>
      <c r="E72" s="44" t="s">
        <v>92</v>
      </c>
      <c r="F72" s="46">
        <v>100</v>
      </c>
      <c r="G72" s="46">
        <v>100</v>
      </c>
      <c r="H72" s="46">
        <f t="shared" si="0"/>
        <v>0</v>
      </c>
      <c r="I72" s="46">
        <f t="shared" si="1"/>
        <v>100</v>
      </c>
      <c r="J72" s="46"/>
      <c r="K72" s="134"/>
      <c r="L72" s="134"/>
      <c r="M72" s="134"/>
      <c r="N72" s="134"/>
    </row>
    <row r="73" spans="1:14" s="47" customFormat="1" ht="55.5" customHeight="1">
      <c r="A73" s="40">
        <v>17</v>
      </c>
      <c r="B73" s="41" t="s">
        <v>95</v>
      </c>
      <c r="C73" s="40">
        <v>4</v>
      </c>
      <c r="D73" s="45" t="s">
        <v>223</v>
      </c>
      <c r="E73" s="44" t="s">
        <v>119</v>
      </c>
      <c r="F73" s="46">
        <v>110000</v>
      </c>
      <c r="G73" s="46">
        <v>94131</v>
      </c>
      <c r="H73" s="46">
        <f t="shared" si="0"/>
        <v>-15869</v>
      </c>
      <c r="I73" s="164">
        <f t="shared" si="1"/>
        <v>85.57363636363637</v>
      </c>
      <c r="J73" s="44"/>
      <c r="K73" s="134"/>
      <c r="L73" s="134"/>
      <c r="M73" s="134"/>
      <c r="N73" s="134"/>
    </row>
    <row r="74" spans="1:14" s="47" customFormat="1" ht="51">
      <c r="A74" s="40">
        <v>17</v>
      </c>
      <c r="B74" s="41" t="s">
        <v>95</v>
      </c>
      <c r="C74" s="40">
        <v>5</v>
      </c>
      <c r="D74" s="45" t="s">
        <v>222</v>
      </c>
      <c r="E74" s="44" t="s">
        <v>119</v>
      </c>
      <c r="F74" s="46">
        <v>6</v>
      </c>
      <c r="G74" s="46">
        <v>6</v>
      </c>
      <c r="H74" s="46">
        <f t="shared" si="0"/>
        <v>0</v>
      </c>
      <c r="I74" s="46">
        <f t="shared" si="1"/>
        <v>100</v>
      </c>
      <c r="J74" s="44"/>
      <c r="K74" s="134"/>
      <c r="L74" s="134"/>
      <c r="M74" s="134"/>
      <c r="N74" s="134"/>
    </row>
    <row r="75" spans="1:14" s="47" customFormat="1" ht="51">
      <c r="A75" s="40">
        <v>17</v>
      </c>
      <c r="B75" s="41" t="s">
        <v>95</v>
      </c>
      <c r="C75" s="40">
        <v>6</v>
      </c>
      <c r="D75" s="45" t="s">
        <v>224</v>
      </c>
      <c r="E75" s="44" t="s">
        <v>119</v>
      </c>
      <c r="F75" s="46">
        <v>1500</v>
      </c>
      <c r="G75" s="46">
        <v>1566</v>
      </c>
      <c r="H75" s="46">
        <f t="shared" si="0"/>
        <v>66</v>
      </c>
      <c r="I75" s="46">
        <f t="shared" si="1"/>
        <v>104.4</v>
      </c>
      <c r="J75" s="44" t="s">
        <v>426</v>
      </c>
      <c r="K75" s="134"/>
      <c r="L75" s="134"/>
      <c r="M75" s="134"/>
      <c r="N75" s="134"/>
    </row>
    <row r="76" spans="1:14" s="47" customFormat="1" ht="15">
      <c r="A76" s="121">
        <v>17</v>
      </c>
      <c r="B76" s="129" t="s">
        <v>96</v>
      </c>
      <c r="C76" s="40"/>
      <c r="D76" s="257" t="s">
        <v>91</v>
      </c>
      <c r="E76" s="258"/>
      <c r="F76" s="258"/>
      <c r="G76" s="258"/>
      <c r="H76" s="258"/>
      <c r="I76" s="258"/>
      <c r="J76" s="259"/>
      <c r="K76" s="134"/>
      <c r="L76" s="134"/>
      <c r="M76" s="134"/>
      <c r="N76" s="134"/>
    </row>
    <row r="77" spans="1:14" s="47" customFormat="1" ht="25.5">
      <c r="A77" s="40">
        <v>17</v>
      </c>
      <c r="B77" s="41" t="s">
        <v>96</v>
      </c>
      <c r="C77" s="40">
        <v>1</v>
      </c>
      <c r="D77" s="42" t="s">
        <v>93</v>
      </c>
      <c r="E77" s="44" t="s">
        <v>92</v>
      </c>
      <c r="F77" s="44">
        <v>100</v>
      </c>
      <c r="G77" s="48">
        <f>(G11+G17+G20+G21+G22+G23+G25+2+8+G35+G37+G38+G41+G42+G43+G44+G46+G47+G48+G51+G52+G53+G57+G58+G68+G70+G71+G72+G73+G74+G75+100+100)/(F11+F17+F20+F21+2+15+F25+2+15+F35+F37+F38+F41+F42+F43+F44+F46+F47+F48+F51+F52+F53+F57+F58+F68+F70+F71+F72+F73+F74++F75+F78+F79)*100</f>
        <v>87.37341846151865</v>
      </c>
      <c r="H77" s="44"/>
      <c r="I77" s="44"/>
      <c r="J77" s="44"/>
      <c r="K77" s="134"/>
      <c r="L77" s="134"/>
      <c r="M77" s="134"/>
      <c r="N77" s="134"/>
    </row>
    <row r="78" spans="1:14" s="47" customFormat="1" ht="76.5">
      <c r="A78" s="40">
        <v>17</v>
      </c>
      <c r="B78" s="41" t="s">
        <v>96</v>
      </c>
      <c r="C78" s="40">
        <v>2</v>
      </c>
      <c r="D78" s="42" t="s">
        <v>127</v>
      </c>
      <c r="E78" s="44" t="s">
        <v>92</v>
      </c>
      <c r="F78" s="48">
        <v>61.5</v>
      </c>
      <c r="G78" s="48">
        <v>100</v>
      </c>
      <c r="H78" s="48"/>
      <c r="I78" s="48"/>
      <c r="J78" s="48"/>
      <c r="K78" s="134"/>
      <c r="L78" s="134"/>
      <c r="M78" s="134"/>
      <c r="N78" s="134"/>
    </row>
    <row r="79" spans="1:14" s="47" customFormat="1" ht="76.5">
      <c r="A79" s="40">
        <v>17</v>
      </c>
      <c r="B79" s="41" t="s">
        <v>96</v>
      </c>
      <c r="C79" s="40">
        <v>3</v>
      </c>
      <c r="D79" s="42" t="s">
        <v>143</v>
      </c>
      <c r="E79" s="44" t="s">
        <v>92</v>
      </c>
      <c r="F79" s="48">
        <v>100</v>
      </c>
      <c r="G79" s="48">
        <v>100</v>
      </c>
      <c r="H79" s="48"/>
      <c r="I79" s="48"/>
      <c r="J79" s="48"/>
      <c r="K79" s="134"/>
      <c r="L79" s="134"/>
      <c r="M79" s="134"/>
      <c r="N79" s="134"/>
    </row>
    <row r="80" spans="1:14" s="136" customFormat="1" ht="15">
      <c r="A80" s="121">
        <v>17</v>
      </c>
      <c r="B80" s="129" t="s">
        <v>97</v>
      </c>
      <c r="C80" s="121"/>
      <c r="D80" s="254" t="s">
        <v>284</v>
      </c>
      <c r="E80" s="255"/>
      <c r="F80" s="255"/>
      <c r="G80" s="255"/>
      <c r="H80" s="255"/>
      <c r="I80" s="255"/>
      <c r="J80" s="256"/>
      <c r="K80" s="135"/>
      <c r="L80" s="135"/>
      <c r="M80" s="135"/>
      <c r="N80" s="135"/>
    </row>
    <row r="81" spans="1:14" s="47" customFormat="1" ht="63.75">
      <c r="A81" s="40">
        <v>17</v>
      </c>
      <c r="B81" s="41" t="s">
        <v>97</v>
      </c>
      <c r="C81" s="40">
        <v>1</v>
      </c>
      <c r="D81" s="42" t="s">
        <v>285</v>
      </c>
      <c r="E81" s="44" t="s">
        <v>129</v>
      </c>
      <c r="F81" s="65">
        <v>0</v>
      </c>
      <c r="G81" s="48">
        <v>0</v>
      </c>
      <c r="H81" s="48"/>
      <c r="I81" s="48"/>
      <c r="J81" s="48"/>
      <c r="K81" s="134"/>
      <c r="L81" s="134"/>
      <c r="M81" s="134"/>
      <c r="N81" s="134"/>
    </row>
    <row r="82" spans="1:14" s="47" customFormat="1" ht="44.25" customHeight="1">
      <c r="A82" s="40">
        <v>17</v>
      </c>
      <c r="B82" s="41" t="s">
        <v>97</v>
      </c>
      <c r="C82" s="40">
        <v>2</v>
      </c>
      <c r="D82" s="42" t="s">
        <v>286</v>
      </c>
      <c r="E82" s="44" t="s">
        <v>129</v>
      </c>
      <c r="F82" s="65">
        <v>0</v>
      </c>
      <c r="G82" s="64">
        <v>0.17</v>
      </c>
      <c r="H82" s="48"/>
      <c r="I82" s="48"/>
      <c r="J82" s="48"/>
      <c r="K82" s="134"/>
      <c r="L82" s="134"/>
      <c r="M82" s="134"/>
      <c r="N82" s="134"/>
    </row>
    <row r="83" spans="1:14" s="47" customFormat="1" ht="30.75" customHeight="1">
      <c r="A83" s="40">
        <v>17</v>
      </c>
      <c r="B83" s="41" t="s">
        <v>97</v>
      </c>
      <c r="C83" s="40">
        <v>3</v>
      </c>
      <c r="D83" s="42" t="s">
        <v>384</v>
      </c>
      <c r="E83" s="44" t="s">
        <v>165</v>
      </c>
      <c r="F83" s="65">
        <v>0</v>
      </c>
      <c r="G83" s="48">
        <v>0</v>
      </c>
      <c r="H83" s="48"/>
      <c r="I83" s="48"/>
      <c r="J83" s="48"/>
      <c r="K83" s="134"/>
      <c r="L83" s="134"/>
      <c r="M83" s="134"/>
      <c r="N83" s="134"/>
    </row>
    <row r="84" spans="1:14" s="47" customFormat="1" ht="25.5">
      <c r="A84" s="40">
        <v>17</v>
      </c>
      <c r="B84" s="41" t="s">
        <v>97</v>
      </c>
      <c r="C84" s="40">
        <v>4</v>
      </c>
      <c r="D84" s="42" t="s">
        <v>287</v>
      </c>
      <c r="E84" s="44" t="s">
        <v>126</v>
      </c>
      <c r="F84" s="65">
        <v>0</v>
      </c>
      <c r="G84" s="65">
        <v>30</v>
      </c>
      <c r="H84" s="65"/>
      <c r="I84" s="65"/>
      <c r="J84" s="65"/>
      <c r="K84" s="134"/>
      <c r="L84" s="134"/>
      <c r="M84" s="134"/>
      <c r="N84" s="134"/>
    </row>
    <row r="85" spans="1:14" s="47" customFormat="1" ht="15">
      <c r="A85" s="121">
        <v>17</v>
      </c>
      <c r="B85" s="129" t="s">
        <v>44</v>
      </c>
      <c r="C85" s="40"/>
      <c r="D85" s="254" t="s">
        <v>385</v>
      </c>
      <c r="E85" s="255"/>
      <c r="F85" s="255"/>
      <c r="G85" s="255"/>
      <c r="H85" s="255"/>
      <c r="I85" s="255"/>
      <c r="J85" s="256"/>
      <c r="K85" s="134"/>
      <c r="L85" s="134"/>
      <c r="M85" s="134"/>
      <c r="N85" s="134"/>
    </row>
    <row r="86" spans="1:14" s="47" customFormat="1" ht="43.5" customHeight="1">
      <c r="A86" s="40">
        <v>17</v>
      </c>
      <c r="B86" s="41" t="s">
        <v>44</v>
      </c>
      <c r="C86" s="40">
        <v>1</v>
      </c>
      <c r="D86" s="42" t="s">
        <v>386</v>
      </c>
      <c r="E86" s="44" t="s">
        <v>387</v>
      </c>
      <c r="F86" s="48">
        <v>11.7</v>
      </c>
      <c r="G86" s="48"/>
      <c r="H86" s="48"/>
      <c r="I86" s="48"/>
      <c r="J86" s="65" t="s">
        <v>434</v>
      </c>
      <c r="K86" s="134"/>
      <c r="L86" s="134"/>
      <c r="M86" s="134"/>
      <c r="N86" s="134"/>
    </row>
    <row r="87" spans="1:14" ht="15">
      <c r="A87" s="6"/>
      <c r="B87" s="6"/>
      <c r="C87" s="6"/>
      <c r="D87" s="6"/>
      <c r="E87" s="6"/>
      <c r="F87" s="6"/>
      <c r="G87" s="6"/>
      <c r="H87" s="6"/>
      <c r="I87" s="6"/>
      <c r="J87" s="6"/>
      <c r="K87" s="6"/>
      <c r="L87" s="6"/>
      <c r="M87" s="6"/>
      <c r="N87" s="6"/>
    </row>
    <row r="88" spans="1:14" ht="15">
      <c r="A88" s="6"/>
      <c r="B88" s="6"/>
      <c r="C88" s="6"/>
      <c r="D88" s="6"/>
      <c r="E88" s="6"/>
      <c r="F88" s="6"/>
      <c r="G88" s="6"/>
      <c r="H88" s="6"/>
      <c r="I88" s="6"/>
      <c r="J88" s="6"/>
      <c r="K88" s="6"/>
      <c r="L88" s="6"/>
      <c r="M88" s="6"/>
      <c r="N88" s="6"/>
    </row>
    <row r="89" spans="1:14" ht="15">
      <c r="A89" s="6"/>
      <c r="B89" s="6"/>
      <c r="C89" s="6"/>
      <c r="D89" s="6"/>
      <c r="E89" s="6"/>
      <c r="F89" s="6"/>
      <c r="G89" s="6"/>
      <c r="H89" s="6"/>
      <c r="I89" s="6"/>
      <c r="J89" s="6"/>
      <c r="K89" s="6"/>
      <c r="L89" s="6"/>
      <c r="M89" s="6"/>
      <c r="N89" s="6"/>
    </row>
    <row r="90" spans="1:14" ht="15">
      <c r="A90" s="6"/>
      <c r="B90" s="6"/>
      <c r="C90" s="6"/>
      <c r="D90" s="6"/>
      <c r="E90" s="6"/>
      <c r="F90" s="6"/>
      <c r="G90" s="6"/>
      <c r="H90" s="6"/>
      <c r="I90" s="6"/>
      <c r="J90" s="6"/>
      <c r="K90" s="6"/>
      <c r="L90" s="6"/>
      <c r="M90" s="6"/>
      <c r="N90" s="6"/>
    </row>
    <row r="91" spans="1:14" ht="15">
      <c r="A91" s="6"/>
      <c r="B91" s="6"/>
      <c r="C91" s="6"/>
      <c r="D91" s="6"/>
      <c r="E91" s="6"/>
      <c r="F91" s="6"/>
      <c r="G91" s="6"/>
      <c r="H91" s="6"/>
      <c r="I91" s="6"/>
      <c r="J91" s="6"/>
      <c r="K91" s="6"/>
      <c r="L91" s="6"/>
      <c r="M91" s="6"/>
      <c r="N91" s="6"/>
    </row>
    <row r="92" spans="1:14" ht="15">
      <c r="A92" s="6"/>
      <c r="B92" s="6"/>
      <c r="C92" s="6"/>
      <c r="D92" s="6"/>
      <c r="E92" s="6"/>
      <c r="F92" s="6"/>
      <c r="G92" s="6"/>
      <c r="H92" s="6"/>
      <c r="I92" s="6"/>
      <c r="J92" s="6"/>
      <c r="K92" s="6"/>
      <c r="L92" s="6"/>
      <c r="M92" s="6"/>
      <c r="N92" s="6"/>
    </row>
    <row r="93" spans="1:14" ht="15">
      <c r="A93" s="6"/>
      <c r="B93" s="6"/>
      <c r="C93" s="6"/>
      <c r="D93" s="6"/>
      <c r="E93" s="6"/>
      <c r="F93" s="6"/>
      <c r="G93" s="6"/>
      <c r="H93" s="6"/>
      <c r="I93" s="6"/>
      <c r="J93" s="6"/>
      <c r="K93" s="6"/>
      <c r="L93" s="6"/>
      <c r="M93" s="6"/>
      <c r="N93" s="6"/>
    </row>
    <row r="94" spans="1:14" ht="15">
      <c r="A94" s="6"/>
      <c r="B94" s="6"/>
      <c r="C94" s="6"/>
      <c r="D94" s="6"/>
      <c r="E94" s="6"/>
      <c r="F94" s="6"/>
      <c r="G94" s="6"/>
      <c r="H94" s="6"/>
      <c r="I94" s="6"/>
      <c r="J94" s="6"/>
      <c r="K94" s="6"/>
      <c r="L94" s="6"/>
      <c r="M94" s="6"/>
      <c r="N94" s="6"/>
    </row>
    <row r="95" spans="1:14" ht="15">
      <c r="A95" s="6"/>
      <c r="B95" s="6"/>
      <c r="C95" s="6"/>
      <c r="D95" s="6"/>
      <c r="E95" s="6"/>
      <c r="F95" s="6"/>
      <c r="G95" s="6"/>
      <c r="H95" s="6"/>
      <c r="I95" s="6"/>
      <c r="J95" s="6"/>
      <c r="K95" s="6"/>
      <c r="L95" s="6"/>
      <c r="M95" s="6"/>
      <c r="N95" s="6"/>
    </row>
    <row r="96" spans="1:14" ht="15">
      <c r="A96" s="6"/>
      <c r="B96" s="6"/>
      <c r="C96" s="6"/>
      <c r="D96" s="6"/>
      <c r="E96" s="6"/>
      <c r="F96" s="6"/>
      <c r="G96" s="6"/>
      <c r="H96" s="6"/>
      <c r="I96" s="6"/>
      <c r="J96" s="6"/>
      <c r="K96" s="6"/>
      <c r="L96" s="6"/>
      <c r="M96" s="6"/>
      <c r="N96" s="6"/>
    </row>
    <row r="97" spans="1:14" ht="15">
      <c r="A97" s="6"/>
      <c r="B97" s="6"/>
      <c r="C97" s="6"/>
      <c r="D97" s="6"/>
      <c r="E97" s="6"/>
      <c r="F97" s="6"/>
      <c r="G97" s="6"/>
      <c r="H97" s="6"/>
      <c r="I97" s="6"/>
      <c r="J97" s="6"/>
      <c r="K97" s="6"/>
      <c r="L97" s="6"/>
      <c r="M97" s="6"/>
      <c r="N97" s="6"/>
    </row>
    <row r="98" spans="1:14" ht="15">
      <c r="A98" s="6"/>
      <c r="B98" s="6"/>
      <c r="C98" s="6"/>
      <c r="D98" s="6"/>
      <c r="E98" s="6"/>
      <c r="F98" s="6"/>
      <c r="G98" s="6"/>
      <c r="H98" s="6"/>
      <c r="I98" s="6"/>
      <c r="J98" s="6"/>
      <c r="K98" s="6"/>
      <c r="L98" s="6"/>
      <c r="M98" s="6"/>
      <c r="N98" s="6"/>
    </row>
    <row r="99" spans="1:14" ht="15">
      <c r="A99" s="6"/>
      <c r="B99" s="6"/>
      <c r="C99" s="6"/>
      <c r="D99" s="6"/>
      <c r="E99" s="6"/>
      <c r="F99" s="6"/>
      <c r="G99" s="6"/>
      <c r="H99" s="6"/>
      <c r="I99" s="6"/>
      <c r="J99" s="6"/>
      <c r="K99" s="6"/>
      <c r="L99" s="6"/>
      <c r="M99" s="6"/>
      <c r="N99" s="6"/>
    </row>
    <row r="100" spans="1:14" ht="15">
      <c r="A100" s="6"/>
      <c r="B100" s="6"/>
      <c r="C100" s="6"/>
      <c r="D100" s="6"/>
      <c r="E100" s="6"/>
      <c r="F100" s="6"/>
      <c r="G100" s="6"/>
      <c r="H100" s="6"/>
      <c r="I100" s="6"/>
      <c r="J100" s="6"/>
      <c r="K100" s="6"/>
      <c r="L100" s="6"/>
      <c r="M100" s="6"/>
      <c r="N100" s="6"/>
    </row>
    <row r="101" spans="1:14" ht="15">
      <c r="A101" s="6"/>
      <c r="B101" s="6"/>
      <c r="C101" s="6"/>
      <c r="D101" s="6"/>
      <c r="E101" s="6"/>
      <c r="F101" s="6"/>
      <c r="G101" s="6"/>
      <c r="H101" s="6"/>
      <c r="I101" s="6"/>
      <c r="J101" s="6"/>
      <c r="K101" s="6"/>
      <c r="L101" s="6"/>
      <c r="M101" s="6"/>
      <c r="N101" s="6"/>
    </row>
    <row r="102" spans="1:14" ht="15">
      <c r="A102" s="6"/>
      <c r="B102" s="6"/>
      <c r="C102" s="6"/>
      <c r="D102" s="6"/>
      <c r="E102" s="6"/>
      <c r="F102" s="6"/>
      <c r="G102" s="6"/>
      <c r="H102" s="6"/>
      <c r="I102" s="6"/>
      <c r="J102" s="6"/>
      <c r="K102" s="6"/>
      <c r="L102" s="6"/>
      <c r="M102" s="6"/>
      <c r="N102" s="6"/>
    </row>
    <row r="103" spans="1:14" ht="15">
      <c r="A103" s="6"/>
      <c r="B103" s="6"/>
      <c r="C103" s="6"/>
      <c r="D103" s="6"/>
      <c r="E103" s="6"/>
      <c r="F103" s="6"/>
      <c r="G103" s="6"/>
      <c r="H103" s="6"/>
      <c r="I103" s="6"/>
      <c r="J103" s="6"/>
      <c r="K103" s="6"/>
      <c r="L103" s="6"/>
      <c r="M103" s="6"/>
      <c r="N103" s="6"/>
    </row>
    <row r="104" spans="1:14" ht="15">
      <c r="A104" s="6"/>
      <c r="B104" s="6"/>
      <c r="C104" s="6"/>
      <c r="D104" s="6"/>
      <c r="E104" s="6"/>
      <c r="F104" s="6"/>
      <c r="G104" s="6"/>
      <c r="H104" s="6"/>
      <c r="I104" s="6"/>
      <c r="J104" s="6"/>
      <c r="K104" s="6"/>
      <c r="L104" s="6"/>
      <c r="M104" s="6"/>
      <c r="N104" s="6"/>
    </row>
    <row r="105" spans="1:14" ht="15">
      <c r="A105" s="6"/>
      <c r="B105" s="6"/>
      <c r="C105" s="6"/>
      <c r="D105" s="6"/>
      <c r="E105" s="6"/>
      <c r="F105" s="6"/>
      <c r="G105" s="6"/>
      <c r="H105" s="6"/>
      <c r="I105" s="6"/>
      <c r="J105" s="6"/>
      <c r="K105" s="6"/>
      <c r="L105" s="6"/>
      <c r="M105" s="6"/>
      <c r="N105" s="6"/>
    </row>
    <row r="106" spans="1:14" ht="15">
      <c r="A106" s="6"/>
      <c r="B106" s="6"/>
      <c r="C106" s="6"/>
      <c r="D106" s="6"/>
      <c r="E106" s="6"/>
      <c r="F106" s="6"/>
      <c r="G106" s="6"/>
      <c r="H106" s="6"/>
      <c r="I106" s="6"/>
      <c r="J106" s="6"/>
      <c r="K106" s="6"/>
      <c r="L106" s="6"/>
      <c r="M106" s="6"/>
      <c r="N106" s="6"/>
    </row>
    <row r="107" spans="1:14" ht="15">
      <c r="A107" s="6"/>
      <c r="B107" s="6"/>
      <c r="C107" s="6"/>
      <c r="D107" s="6"/>
      <c r="E107" s="6"/>
      <c r="F107" s="6"/>
      <c r="G107" s="6"/>
      <c r="H107" s="6"/>
      <c r="I107" s="6"/>
      <c r="J107" s="6"/>
      <c r="K107" s="6"/>
      <c r="L107" s="6"/>
      <c r="M107" s="6"/>
      <c r="N107" s="6"/>
    </row>
    <row r="108" spans="1:14" ht="15">
      <c r="A108" s="6"/>
      <c r="B108" s="6"/>
      <c r="C108" s="6"/>
      <c r="D108" s="6"/>
      <c r="E108" s="6"/>
      <c r="F108" s="6"/>
      <c r="G108" s="6"/>
      <c r="H108" s="6"/>
      <c r="I108" s="6"/>
      <c r="J108" s="6"/>
      <c r="K108" s="6"/>
      <c r="L108" s="6"/>
      <c r="M108" s="6"/>
      <c r="N108" s="6"/>
    </row>
    <row r="109" spans="1:14" ht="15">
      <c r="A109" s="6"/>
      <c r="B109" s="6"/>
      <c r="C109" s="6"/>
      <c r="D109" s="6"/>
      <c r="E109" s="6"/>
      <c r="F109" s="6"/>
      <c r="G109" s="6"/>
      <c r="H109" s="6"/>
      <c r="I109" s="6"/>
      <c r="J109" s="6"/>
      <c r="K109" s="6"/>
      <c r="L109" s="6"/>
      <c r="M109" s="6"/>
      <c r="N109" s="6"/>
    </row>
    <row r="110" spans="1:14" ht="15">
      <c r="A110" s="6"/>
      <c r="B110" s="6"/>
      <c r="C110" s="6"/>
      <c r="D110" s="6"/>
      <c r="E110" s="6"/>
      <c r="F110" s="6"/>
      <c r="G110" s="6"/>
      <c r="H110" s="6"/>
      <c r="I110" s="6"/>
      <c r="J110" s="6"/>
      <c r="K110" s="6"/>
      <c r="L110" s="6"/>
      <c r="M110" s="6"/>
      <c r="N110" s="6"/>
    </row>
    <row r="111" spans="1:14" ht="15">
      <c r="A111" s="6"/>
      <c r="B111" s="6"/>
      <c r="C111" s="6"/>
      <c r="D111" s="6"/>
      <c r="E111" s="6"/>
      <c r="F111" s="6"/>
      <c r="G111" s="6"/>
      <c r="H111" s="6"/>
      <c r="I111" s="6"/>
      <c r="J111" s="6"/>
      <c r="K111" s="6"/>
      <c r="L111" s="6"/>
      <c r="M111" s="6"/>
      <c r="N111" s="6"/>
    </row>
    <row r="112" spans="1:14" ht="15">
      <c r="A112" s="6"/>
      <c r="B112" s="6"/>
      <c r="C112" s="6"/>
      <c r="D112" s="6"/>
      <c r="E112" s="6"/>
      <c r="F112" s="6"/>
      <c r="G112" s="6"/>
      <c r="H112" s="6"/>
      <c r="I112" s="6"/>
      <c r="J112" s="6"/>
      <c r="K112" s="6"/>
      <c r="L112" s="6"/>
      <c r="M112" s="6"/>
      <c r="N112" s="6"/>
    </row>
    <row r="113" spans="1:14" ht="15">
      <c r="A113" s="6"/>
      <c r="B113" s="6"/>
      <c r="C113" s="6"/>
      <c r="D113" s="6"/>
      <c r="E113" s="6"/>
      <c r="F113" s="6"/>
      <c r="G113" s="6"/>
      <c r="H113" s="6"/>
      <c r="I113" s="6"/>
      <c r="J113" s="6"/>
      <c r="K113" s="6"/>
      <c r="L113" s="6"/>
      <c r="M113" s="6"/>
      <c r="N113" s="6"/>
    </row>
    <row r="114" spans="1:14" ht="15">
      <c r="A114" s="6"/>
      <c r="B114" s="6"/>
      <c r="C114" s="6"/>
      <c r="D114" s="6"/>
      <c r="E114" s="6"/>
      <c r="F114" s="6"/>
      <c r="G114" s="6"/>
      <c r="H114" s="6"/>
      <c r="I114" s="6"/>
      <c r="J114" s="6"/>
      <c r="K114" s="6"/>
      <c r="L114" s="6"/>
      <c r="M114" s="6"/>
      <c r="N114" s="6"/>
    </row>
    <row r="115" spans="1:14" ht="15">
      <c r="A115" s="6"/>
      <c r="B115" s="6"/>
      <c r="C115" s="6"/>
      <c r="D115" s="6"/>
      <c r="E115" s="6"/>
      <c r="F115" s="6"/>
      <c r="G115" s="6"/>
      <c r="H115" s="6"/>
      <c r="I115" s="6"/>
      <c r="J115" s="6"/>
      <c r="K115" s="6"/>
      <c r="L115" s="6"/>
      <c r="M115" s="6"/>
      <c r="N115" s="6"/>
    </row>
    <row r="116" spans="1:14" ht="15">
      <c r="A116" s="6"/>
      <c r="B116" s="6"/>
      <c r="C116" s="6"/>
      <c r="D116" s="6"/>
      <c r="E116" s="6"/>
      <c r="F116" s="6"/>
      <c r="G116" s="6"/>
      <c r="H116" s="6"/>
      <c r="I116" s="6"/>
      <c r="J116" s="6"/>
      <c r="K116" s="6"/>
      <c r="L116" s="6"/>
      <c r="M116" s="6"/>
      <c r="N116" s="6"/>
    </row>
    <row r="117" spans="1:14" ht="15">
      <c r="A117" s="6"/>
      <c r="B117" s="6"/>
      <c r="C117" s="6"/>
      <c r="D117" s="6"/>
      <c r="E117" s="6"/>
      <c r="F117" s="6"/>
      <c r="G117" s="6"/>
      <c r="H117" s="6"/>
      <c r="I117" s="6"/>
      <c r="J117" s="6"/>
      <c r="K117" s="6"/>
      <c r="L117" s="6"/>
      <c r="M117" s="6"/>
      <c r="N117" s="6"/>
    </row>
    <row r="118" spans="1:14" ht="15">
      <c r="A118" s="6"/>
      <c r="B118" s="6"/>
      <c r="C118" s="6"/>
      <c r="D118" s="6"/>
      <c r="E118" s="6"/>
      <c r="F118" s="6"/>
      <c r="G118" s="6"/>
      <c r="H118" s="6"/>
      <c r="I118" s="6"/>
      <c r="J118" s="6"/>
      <c r="K118" s="6"/>
      <c r="L118" s="6"/>
      <c r="M118" s="6"/>
      <c r="N118" s="6"/>
    </row>
    <row r="119" spans="1:14" ht="15">
      <c r="A119" s="6"/>
      <c r="B119" s="6"/>
      <c r="C119" s="6"/>
      <c r="D119" s="6"/>
      <c r="E119" s="6"/>
      <c r="F119" s="6"/>
      <c r="G119" s="6"/>
      <c r="H119" s="6"/>
      <c r="I119" s="6"/>
      <c r="J119" s="6"/>
      <c r="K119" s="6"/>
      <c r="L119" s="6"/>
      <c r="M119" s="6"/>
      <c r="N119" s="6"/>
    </row>
    <row r="120" spans="1:14" ht="15">
      <c r="A120" s="6"/>
      <c r="B120" s="6"/>
      <c r="C120" s="6"/>
      <c r="D120" s="6"/>
      <c r="E120" s="6"/>
      <c r="F120" s="6"/>
      <c r="G120" s="6"/>
      <c r="H120" s="6"/>
      <c r="I120" s="6"/>
      <c r="J120" s="6"/>
      <c r="K120" s="6"/>
      <c r="L120" s="6"/>
      <c r="M120" s="6"/>
      <c r="N120" s="6"/>
    </row>
    <row r="121" spans="1:14" ht="15">
      <c r="A121" s="6"/>
      <c r="B121" s="6"/>
      <c r="C121" s="6"/>
      <c r="D121" s="6"/>
      <c r="E121" s="6"/>
      <c r="F121" s="6"/>
      <c r="G121" s="6"/>
      <c r="H121" s="6"/>
      <c r="I121" s="6"/>
      <c r="J121" s="6"/>
      <c r="K121" s="6"/>
      <c r="L121" s="6"/>
      <c r="M121" s="6"/>
      <c r="N121" s="6"/>
    </row>
    <row r="122" spans="1:14" ht="15">
      <c r="A122" s="6"/>
      <c r="B122" s="6"/>
      <c r="C122" s="6"/>
      <c r="D122" s="6"/>
      <c r="E122" s="6"/>
      <c r="F122" s="6"/>
      <c r="G122" s="6"/>
      <c r="H122" s="6"/>
      <c r="I122" s="6"/>
      <c r="J122" s="6"/>
      <c r="K122" s="6"/>
      <c r="L122" s="6"/>
      <c r="M122" s="6"/>
      <c r="N122" s="6"/>
    </row>
    <row r="123" spans="1:14" ht="15">
      <c r="A123" s="6"/>
      <c r="B123" s="6"/>
      <c r="C123" s="6"/>
      <c r="D123" s="6"/>
      <c r="E123" s="6"/>
      <c r="F123" s="6"/>
      <c r="G123" s="6"/>
      <c r="H123" s="6"/>
      <c r="I123" s="6"/>
      <c r="J123" s="6"/>
      <c r="K123" s="6"/>
      <c r="L123" s="6"/>
      <c r="M123" s="6"/>
      <c r="N123" s="6"/>
    </row>
    <row r="124" spans="1:14" ht="15">
      <c r="A124" s="6"/>
      <c r="B124" s="6"/>
      <c r="C124" s="6"/>
      <c r="D124" s="6"/>
      <c r="E124" s="6"/>
      <c r="F124" s="6"/>
      <c r="G124" s="6"/>
      <c r="H124" s="6"/>
      <c r="I124" s="6"/>
      <c r="J124" s="6"/>
      <c r="K124" s="6"/>
      <c r="L124" s="6"/>
      <c r="M124" s="6"/>
      <c r="N124" s="6"/>
    </row>
    <row r="125" spans="1:14" ht="15">
      <c r="A125" s="6"/>
      <c r="B125" s="6"/>
      <c r="C125" s="6"/>
      <c r="D125" s="6"/>
      <c r="E125" s="6"/>
      <c r="F125" s="6"/>
      <c r="G125" s="6"/>
      <c r="H125" s="6"/>
      <c r="I125" s="6"/>
      <c r="J125" s="6"/>
      <c r="K125" s="6"/>
      <c r="L125" s="6"/>
      <c r="M125" s="6"/>
      <c r="N125" s="6"/>
    </row>
    <row r="126" spans="1:14" ht="15">
      <c r="A126" s="6"/>
      <c r="B126" s="6"/>
      <c r="C126" s="6"/>
      <c r="D126" s="6"/>
      <c r="E126" s="6"/>
      <c r="F126" s="6"/>
      <c r="G126" s="6"/>
      <c r="H126" s="6"/>
      <c r="I126" s="6"/>
      <c r="J126" s="6"/>
      <c r="K126" s="6"/>
      <c r="L126" s="6"/>
      <c r="M126" s="6"/>
      <c r="N126" s="6"/>
    </row>
    <row r="127" spans="1:14" ht="15">
      <c r="A127" s="6"/>
      <c r="B127" s="6"/>
      <c r="C127" s="6"/>
      <c r="D127" s="6"/>
      <c r="E127" s="6"/>
      <c r="F127" s="6"/>
      <c r="G127" s="6"/>
      <c r="H127" s="6"/>
      <c r="I127" s="6"/>
      <c r="J127" s="6"/>
      <c r="K127" s="6"/>
      <c r="L127" s="6"/>
      <c r="M127" s="6"/>
      <c r="N127" s="6"/>
    </row>
    <row r="128" spans="1:14" ht="15">
      <c r="A128" s="6"/>
      <c r="B128" s="6"/>
      <c r="C128" s="6"/>
      <c r="D128" s="6"/>
      <c r="E128" s="6"/>
      <c r="F128" s="6"/>
      <c r="G128" s="6"/>
      <c r="H128" s="6"/>
      <c r="I128" s="6"/>
      <c r="J128" s="6"/>
      <c r="K128" s="6"/>
      <c r="L128" s="6"/>
      <c r="M128" s="6"/>
      <c r="N128" s="6"/>
    </row>
    <row r="129" spans="1:14" ht="15">
      <c r="A129" s="6"/>
      <c r="B129" s="6"/>
      <c r="C129" s="6"/>
      <c r="D129" s="6"/>
      <c r="E129" s="6"/>
      <c r="F129" s="6"/>
      <c r="G129" s="6"/>
      <c r="H129" s="6"/>
      <c r="I129" s="6"/>
      <c r="J129" s="6"/>
      <c r="K129" s="6"/>
      <c r="L129" s="6"/>
      <c r="M129" s="6"/>
      <c r="N129" s="6"/>
    </row>
    <row r="130" spans="1:14" ht="15">
      <c r="A130" s="6"/>
      <c r="B130" s="6"/>
      <c r="C130" s="6"/>
      <c r="D130" s="6"/>
      <c r="E130" s="6"/>
      <c r="F130" s="6"/>
      <c r="G130" s="6"/>
      <c r="H130" s="6"/>
      <c r="I130" s="6"/>
      <c r="J130" s="6"/>
      <c r="K130" s="6"/>
      <c r="L130" s="6"/>
      <c r="M130" s="6"/>
      <c r="N130" s="6"/>
    </row>
    <row r="131" spans="1:14" ht="15">
      <c r="A131" s="6"/>
      <c r="B131" s="6"/>
      <c r="C131" s="6"/>
      <c r="D131" s="6"/>
      <c r="E131" s="6"/>
      <c r="F131" s="6"/>
      <c r="G131" s="6"/>
      <c r="H131" s="6"/>
      <c r="I131" s="6"/>
      <c r="J131" s="6"/>
      <c r="K131" s="6"/>
      <c r="L131" s="6"/>
      <c r="M131" s="6"/>
      <c r="N131" s="6"/>
    </row>
    <row r="132" spans="1:14" ht="15">
      <c r="A132" s="6"/>
      <c r="B132" s="6"/>
      <c r="C132" s="6"/>
      <c r="D132" s="6"/>
      <c r="E132" s="6"/>
      <c r="F132" s="6"/>
      <c r="G132" s="6"/>
      <c r="H132" s="6"/>
      <c r="I132" s="6"/>
      <c r="J132" s="6"/>
      <c r="K132" s="6"/>
      <c r="L132" s="6"/>
      <c r="M132" s="6"/>
      <c r="N132" s="6"/>
    </row>
    <row r="133" spans="1:14" ht="15">
      <c r="A133" s="6"/>
      <c r="B133" s="6"/>
      <c r="C133" s="6"/>
      <c r="D133" s="6"/>
      <c r="E133" s="6"/>
      <c r="F133" s="6"/>
      <c r="G133" s="6"/>
      <c r="H133" s="6"/>
      <c r="I133" s="6"/>
      <c r="J133" s="6"/>
      <c r="K133" s="6"/>
      <c r="L133" s="6"/>
      <c r="M133" s="6"/>
      <c r="N133" s="6"/>
    </row>
    <row r="134" spans="1:14" ht="15">
      <c r="A134" s="6"/>
      <c r="B134" s="6"/>
      <c r="C134" s="6"/>
      <c r="D134" s="6"/>
      <c r="E134" s="6"/>
      <c r="F134" s="6"/>
      <c r="G134" s="6"/>
      <c r="H134" s="6"/>
      <c r="I134" s="6"/>
      <c r="J134" s="6"/>
      <c r="K134" s="6"/>
      <c r="L134" s="6"/>
      <c r="M134" s="6"/>
      <c r="N134" s="6"/>
    </row>
    <row r="135" spans="1:14" ht="15">
      <c r="A135" s="6"/>
      <c r="B135" s="6"/>
      <c r="C135" s="6"/>
      <c r="D135" s="6"/>
      <c r="E135" s="6"/>
      <c r="F135" s="6"/>
      <c r="G135" s="6"/>
      <c r="H135" s="6"/>
      <c r="I135" s="6"/>
      <c r="J135" s="6"/>
      <c r="K135" s="6"/>
      <c r="L135" s="6"/>
      <c r="M135" s="6"/>
      <c r="N135" s="6"/>
    </row>
    <row r="136" spans="1:14" ht="15">
      <c r="A136" s="6"/>
      <c r="B136" s="6"/>
      <c r="C136" s="6"/>
      <c r="D136" s="6"/>
      <c r="E136" s="6"/>
      <c r="F136" s="6"/>
      <c r="G136" s="6"/>
      <c r="H136" s="6"/>
      <c r="I136" s="6"/>
      <c r="J136" s="6"/>
      <c r="K136" s="6"/>
      <c r="L136" s="6"/>
      <c r="M136" s="6"/>
      <c r="N136" s="6"/>
    </row>
    <row r="137" spans="1:14" ht="15">
      <c r="A137" s="6"/>
      <c r="B137" s="6"/>
      <c r="C137" s="6"/>
      <c r="D137" s="6"/>
      <c r="E137" s="6"/>
      <c r="F137" s="6"/>
      <c r="G137" s="6"/>
      <c r="H137" s="6"/>
      <c r="I137" s="6"/>
      <c r="J137" s="6"/>
      <c r="K137" s="6"/>
      <c r="L137" s="6"/>
      <c r="M137" s="6"/>
      <c r="N137" s="6"/>
    </row>
    <row r="138" spans="1:14" ht="15">
      <c r="A138" s="6"/>
      <c r="B138" s="6"/>
      <c r="C138" s="6"/>
      <c r="D138" s="6"/>
      <c r="E138" s="6"/>
      <c r="F138" s="6"/>
      <c r="G138" s="6"/>
      <c r="H138" s="6"/>
      <c r="I138" s="6"/>
      <c r="J138" s="6"/>
      <c r="K138" s="6"/>
      <c r="L138" s="6"/>
      <c r="M138" s="6"/>
      <c r="N138" s="6"/>
    </row>
    <row r="139" spans="1:14" ht="15">
      <c r="A139" s="6"/>
      <c r="B139" s="6"/>
      <c r="C139" s="6"/>
      <c r="D139" s="6"/>
      <c r="E139" s="6"/>
      <c r="F139" s="6"/>
      <c r="G139" s="6"/>
      <c r="H139" s="6"/>
      <c r="I139" s="6"/>
      <c r="J139" s="6"/>
      <c r="K139" s="6"/>
      <c r="L139" s="6"/>
      <c r="M139" s="6"/>
      <c r="N139" s="6"/>
    </row>
    <row r="140" spans="1:14" ht="15">
      <c r="A140" s="6"/>
      <c r="B140" s="6"/>
      <c r="C140" s="6"/>
      <c r="D140" s="6"/>
      <c r="E140" s="6"/>
      <c r="F140" s="6"/>
      <c r="G140" s="6"/>
      <c r="H140" s="6"/>
      <c r="I140" s="6"/>
      <c r="J140" s="6"/>
      <c r="K140" s="6"/>
      <c r="L140" s="6"/>
      <c r="M140" s="6"/>
      <c r="N140" s="6"/>
    </row>
    <row r="141" spans="1:14" ht="15">
      <c r="A141" s="6"/>
      <c r="B141" s="6"/>
      <c r="C141" s="6"/>
      <c r="D141" s="6"/>
      <c r="E141" s="6"/>
      <c r="F141" s="6"/>
      <c r="G141" s="6"/>
      <c r="H141" s="6"/>
      <c r="I141" s="6"/>
      <c r="J141" s="6"/>
      <c r="K141" s="6"/>
      <c r="L141" s="6"/>
      <c r="M141" s="6"/>
      <c r="N141" s="6"/>
    </row>
    <row r="142" spans="1:14" ht="15">
      <c r="A142" s="6"/>
      <c r="B142" s="6"/>
      <c r="C142" s="6"/>
      <c r="D142" s="6"/>
      <c r="E142" s="6"/>
      <c r="F142" s="6"/>
      <c r="G142" s="6"/>
      <c r="H142" s="6"/>
      <c r="I142" s="6"/>
      <c r="J142" s="6"/>
      <c r="K142" s="6"/>
      <c r="L142" s="6"/>
      <c r="M142" s="6"/>
      <c r="N142" s="6"/>
    </row>
    <row r="143" spans="1:14" ht="15">
      <c r="A143" s="6"/>
      <c r="B143" s="6"/>
      <c r="C143" s="6"/>
      <c r="D143" s="6"/>
      <c r="E143" s="6"/>
      <c r="F143" s="6"/>
      <c r="G143" s="6"/>
      <c r="H143" s="6"/>
      <c r="I143" s="6"/>
      <c r="J143" s="6"/>
      <c r="K143" s="6"/>
      <c r="L143" s="6"/>
      <c r="M143" s="6"/>
      <c r="N143" s="6"/>
    </row>
    <row r="144" spans="1:14" ht="15">
      <c r="A144" s="6"/>
      <c r="B144" s="6"/>
      <c r="C144" s="6"/>
      <c r="D144" s="6"/>
      <c r="E144" s="6"/>
      <c r="F144" s="6"/>
      <c r="G144" s="6"/>
      <c r="H144" s="6"/>
      <c r="I144" s="6"/>
      <c r="J144" s="6"/>
      <c r="K144" s="6"/>
      <c r="L144" s="6"/>
      <c r="M144" s="6"/>
      <c r="N144" s="6"/>
    </row>
    <row r="145" spans="1:14" ht="15">
      <c r="A145" s="6"/>
      <c r="B145" s="6"/>
      <c r="C145" s="6"/>
      <c r="D145" s="6"/>
      <c r="E145" s="6"/>
      <c r="F145" s="6"/>
      <c r="G145" s="6"/>
      <c r="H145" s="6"/>
      <c r="I145" s="6"/>
      <c r="J145" s="6"/>
      <c r="K145" s="6"/>
      <c r="L145" s="6"/>
      <c r="M145" s="6"/>
      <c r="N145" s="6"/>
    </row>
    <row r="146" spans="1:14" ht="15">
      <c r="A146" s="6"/>
      <c r="B146" s="6"/>
      <c r="C146" s="6"/>
      <c r="D146" s="6"/>
      <c r="E146" s="6"/>
      <c r="F146" s="6"/>
      <c r="G146" s="6"/>
      <c r="H146" s="6"/>
      <c r="I146" s="6"/>
      <c r="J146" s="6"/>
      <c r="K146" s="6"/>
      <c r="L146" s="6"/>
      <c r="M146" s="6"/>
      <c r="N146" s="6"/>
    </row>
    <row r="147" spans="1:14" ht="15">
      <c r="A147" s="6"/>
      <c r="B147" s="6"/>
      <c r="C147" s="6"/>
      <c r="D147" s="6"/>
      <c r="E147" s="6"/>
      <c r="F147" s="6"/>
      <c r="G147" s="6"/>
      <c r="H147" s="6"/>
      <c r="I147" s="6"/>
      <c r="J147" s="6"/>
      <c r="K147" s="6"/>
      <c r="L147" s="6"/>
      <c r="M147" s="6"/>
      <c r="N147" s="6"/>
    </row>
    <row r="148" spans="1:14" ht="15">
      <c r="A148" s="6"/>
      <c r="B148" s="6"/>
      <c r="C148" s="6"/>
      <c r="D148" s="6"/>
      <c r="E148" s="6"/>
      <c r="F148" s="6"/>
      <c r="G148" s="6"/>
      <c r="H148" s="6"/>
      <c r="I148" s="6"/>
      <c r="J148" s="6"/>
      <c r="K148" s="6"/>
      <c r="L148" s="6"/>
      <c r="M148" s="6"/>
      <c r="N148" s="6"/>
    </row>
    <row r="149" spans="1:14" ht="15">
      <c r="A149" s="6"/>
      <c r="B149" s="6"/>
      <c r="C149" s="6"/>
      <c r="D149" s="6"/>
      <c r="E149" s="6"/>
      <c r="F149" s="6"/>
      <c r="G149" s="6"/>
      <c r="H149" s="6"/>
      <c r="I149" s="6"/>
      <c r="J149" s="6"/>
      <c r="K149" s="6"/>
      <c r="L149" s="6"/>
      <c r="M149" s="6"/>
      <c r="N149" s="6"/>
    </row>
    <row r="150" spans="1:14" ht="15">
      <c r="A150" s="6"/>
      <c r="B150" s="6"/>
      <c r="C150" s="6"/>
      <c r="D150" s="6"/>
      <c r="E150" s="6"/>
      <c r="F150" s="6"/>
      <c r="G150" s="6"/>
      <c r="H150" s="6"/>
      <c r="I150" s="6"/>
      <c r="J150" s="6"/>
      <c r="K150" s="6"/>
      <c r="L150" s="6"/>
      <c r="M150" s="6"/>
      <c r="N150" s="6"/>
    </row>
    <row r="151" spans="1:14" ht="15">
      <c r="A151" s="6"/>
      <c r="B151" s="6"/>
      <c r="C151" s="6"/>
      <c r="D151" s="6"/>
      <c r="E151" s="6"/>
      <c r="F151" s="6"/>
      <c r="G151" s="6"/>
      <c r="H151" s="6"/>
      <c r="I151" s="6"/>
      <c r="J151" s="6"/>
      <c r="K151" s="6"/>
      <c r="L151" s="6"/>
      <c r="M151" s="6"/>
      <c r="N151" s="6"/>
    </row>
    <row r="152" spans="1:14" ht="15">
      <c r="A152" s="6"/>
      <c r="B152" s="6"/>
      <c r="C152" s="6"/>
      <c r="D152" s="6"/>
      <c r="E152" s="6"/>
      <c r="F152" s="6"/>
      <c r="G152" s="6"/>
      <c r="H152" s="6"/>
      <c r="I152" s="6"/>
      <c r="J152" s="6"/>
      <c r="K152" s="6"/>
      <c r="L152" s="6"/>
      <c r="M152" s="6"/>
      <c r="N152" s="6"/>
    </row>
    <row r="153" spans="1:14" ht="15">
      <c r="A153" s="6"/>
      <c r="B153" s="6"/>
      <c r="C153" s="6"/>
      <c r="D153" s="6"/>
      <c r="E153" s="6"/>
      <c r="F153" s="6"/>
      <c r="G153" s="6"/>
      <c r="H153" s="6"/>
      <c r="I153" s="6"/>
      <c r="J153" s="6"/>
      <c r="K153" s="6"/>
      <c r="L153" s="6"/>
      <c r="M153" s="6"/>
      <c r="N153" s="6"/>
    </row>
    <row r="154" spans="1:14" ht="15">
      <c r="A154" s="6"/>
      <c r="B154" s="6"/>
      <c r="C154" s="6"/>
      <c r="D154" s="6"/>
      <c r="E154" s="6"/>
      <c r="F154" s="6"/>
      <c r="G154" s="6"/>
      <c r="H154" s="6"/>
      <c r="I154" s="6"/>
      <c r="J154" s="6"/>
      <c r="K154" s="6"/>
      <c r="L154" s="6"/>
      <c r="M154" s="6"/>
      <c r="N154" s="6"/>
    </row>
    <row r="155" spans="1:14" ht="15">
      <c r="A155" s="6"/>
      <c r="B155" s="6"/>
      <c r="C155" s="6"/>
      <c r="D155" s="6"/>
      <c r="E155" s="6"/>
      <c r="F155" s="6"/>
      <c r="G155" s="6"/>
      <c r="H155" s="6"/>
      <c r="I155" s="6"/>
      <c r="J155" s="6"/>
      <c r="K155" s="6"/>
      <c r="L155" s="6"/>
      <c r="M155" s="6"/>
      <c r="N155" s="6"/>
    </row>
    <row r="156" spans="1:14" ht="15">
      <c r="A156" s="6"/>
      <c r="B156" s="6"/>
      <c r="C156" s="6"/>
      <c r="D156" s="6"/>
      <c r="E156" s="6"/>
      <c r="F156" s="6"/>
      <c r="G156" s="6"/>
      <c r="H156" s="6"/>
      <c r="I156" s="6"/>
      <c r="J156" s="6"/>
      <c r="K156" s="6"/>
      <c r="L156" s="6"/>
      <c r="M156" s="6"/>
      <c r="N156" s="6"/>
    </row>
    <row r="157" spans="1:14" ht="15">
      <c r="A157" s="6"/>
      <c r="B157" s="6"/>
      <c r="C157" s="6"/>
      <c r="D157" s="6"/>
      <c r="E157" s="6"/>
      <c r="F157" s="6"/>
      <c r="G157" s="6"/>
      <c r="H157" s="6"/>
      <c r="I157" s="6"/>
      <c r="J157" s="6"/>
      <c r="K157" s="6"/>
      <c r="L157" s="6"/>
      <c r="M157" s="6"/>
      <c r="N157" s="6"/>
    </row>
    <row r="158" spans="1:14" ht="15">
      <c r="A158" s="6"/>
      <c r="B158" s="6"/>
      <c r="C158" s="6"/>
      <c r="D158" s="6"/>
      <c r="E158" s="6"/>
      <c r="F158" s="6"/>
      <c r="G158" s="6"/>
      <c r="H158" s="6"/>
      <c r="I158" s="6"/>
      <c r="J158" s="6"/>
      <c r="K158" s="6"/>
      <c r="L158" s="6"/>
      <c r="M158" s="6"/>
      <c r="N158" s="6"/>
    </row>
    <row r="159" spans="1:14" ht="15">
      <c r="A159" s="6"/>
      <c r="B159" s="6"/>
      <c r="C159" s="6"/>
      <c r="D159" s="6"/>
      <c r="E159" s="6"/>
      <c r="F159" s="6"/>
      <c r="G159" s="6"/>
      <c r="H159" s="6"/>
      <c r="I159" s="6"/>
      <c r="J159" s="6"/>
      <c r="K159" s="6"/>
      <c r="L159" s="6"/>
      <c r="M159" s="6"/>
      <c r="N159" s="6"/>
    </row>
    <row r="160" spans="1:14" ht="15">
      <c r="A160" s="6"/>
      <c r="B160" s="6"/>
      <c r="C160" s="6"/>
      <c r="D160" s="6"/>
      <c r="E160" s="6"/>
      <c r="F160" s="6"/>
      <c r="G160" s="6"/>
      <c r="H160" s="6"/>
      <c r="I160" s="6"/>
      <c r="J160" s="6"/>
      <c r="K160" s="6"/>
      <c r="L160" s="6"/>
      <c r="M160" s="6"/>
      <c r="N160" s="6"/>
    </row>
    <row r="161" spans="1:14" ht="15">
      <c r="A161" s="6"/>
      <c r="B161" s="6"/>
      <c r="C161" s="6"/>
      <c r="D161" s="6"/>
      <c r="E161" s="6"/>
      <c r="F161" s="6"/>
      <c r="G161" s="6"/>
      <c r="H161" s="6"/>
      <c r="I161" s="6"/>
      <c r="J161" s="6"/>
      <c r="K161" s="6"/>
      <c r="L161" s="6"/>
      <c r="M161" s="6"/>
      <c r="N161" s="6"/>
    </row>
    <row r="162" spans="1:14" ht="15">
      <c r="A162" s="6"/>
      <c r="B162" s="6"/>
      <c r="C162" s="6"/>
      <c r="D162" s="6"/>
      <c r="E162" s="6"/>
      <c r="F162" s="6"/>
      <c r="G162" s="6"/>
      <c r="H162" s="6"/>
      <c r="I162" s="6"/>
      <c r="J162" s="6"/>
      <c r="K162" s="6"/>
      <c r="L162" s="6"/>
      <c r="M162" s="6"/>
      <c r="N162" s="6"/>
    </row>
    <row r="163" spans="1:10" ht="15">
      <c r="A163" s="6"/>
      <c r="B163" s="6"/>
      <c r="C163" s="6"/>
      <c r="D163" s="6"/>
      <c r="E163" s="6"/>
      <c r="F163" s="6"/>
      <c r="G163" s="6"/>
      <c r="H163" s="6"/>
      <c r="I163" s="6"/>
      <c r="J163" s="6"/>
    </row>
    <row r="164" spans="1:10" ht="15">
      <c r="A164" s="6"/>
      <c r="B164" s="6"/>
      <c r="C164" s="6"/>
      <c r="D164" s="6"/>
      <c r="E164" s="6"/>
      <c r="F164" s="6"/>
      <c r="G164" s="6"/>
      <c r="H164" s="6"/>
      <c r="I164" s="6"/>
      <c r="J164" s="6"/>
    </row>
    <row r="165" spans="1:10" ht="15">
      <c r="A165" s="6"/>
      <c r="B165" s="6"/>
      <c r="C165" s="6"/>
      <c r="D165" s="6"/>
      <c r="E165" s="6"/>
      <c r="F165" s="6"/>
      <c r="G165" s="6"/>
      <c r="H165" s="6"/>
      <c r="I165" s="6"/>
      <c r="J165" s="6"/>
    </row>
    <row r="166" spans="1:10" ht="15">
      <c r="A166" s="6"/>
      <c r="B166" s="6"/>
      <c r="C166" s="6"/>
      <c r="D166" s="6"/>
      <c r="E166" s="6"/>
      <c r="F166" s="6"/>
      <c r="G166" s="6"/>
      <c r="H166" s="6"/>
      <c r="I166" s="6"/>
      <c r="J166" s="6"/>
    </row>
    <row r="167" spans="1:10" ht="15">
      <c r="A167" s="6"/>
      <c r="B167" s="6"/>
      <c r="C167" s="6"/>
      <c r="D167" s="6"/>
      <c r="E167" s="6"/>
      <c r="F167" s="6"/>
      <c r="G167" s="6"/>
      <c r="H167" s="6"/>
      <c r="I167" s="6"/>
      <c r="J167" s="6"/>
    </row>
    <row r="168" spans="1:10" ht="15">
      <c r="A168" s="6"/>
      <c r="B168" s="6"/>
      <c r="C168" s="6"/>
      <c r="D168" s="6"/>
      <c r="E168" s="6"/>
      <c r="F168" s="6"/>
      <c r="G168" s="6"/>
      <c r="H168" s="6"/>
      <c r="I168" s="6"/>
      <c r="J168" s="6"/>
    </row>
    <row r="169" spans="1:10" ht="15">
      <c r="A169" s="6"/>
      <c r="B169" s="6"/>
      <c r="C169" s="6"/>
      <c r="D169" s="6"/>
      <c r="E169" s="6"/>
      <c r="F169" s="6"/>
      <c r="G169" s="6"/>
      <c r="H169" s="6"/>
      <c r="I169" s="6"/>
      <c r="J169" s="6"/>
    </row>
    <row r="170" spans="1:10" ht="15">
      <c r="A170" s="6"/>
      <c r="B170" s="6"/>
      <c r="C170" s="6"/>
      <c r="D170" s="6"/>
      <c r="E170" s="6"/>
      <c r="F170" s="6"/>
      <c r="G170" s="6"/>
      <c r="H170" s="6"/>
      <c r="I170" s="6"/>
      <c r="J170" s="6"/>
    </row>
    <row r="171" spans="1:10" ht="15">
      <c r="A171" s="6"/>
      <c r="B171" s="6"/>
      <c r="C171" s="6"/>
      <c r="D171" s="6"/>
      <c r="E171" s="6"/>
      <c r="F171" s="6"/>
      <c r="G171" s="6"/>
      <c r="H171" s="6"/>
      <c r="I171" s="6"/>
      <c r="J171" s="6"/>
    </row>
    <row r="172" spans="1:10" ht="15">
      <c r="A172" s="6"/>
      <c r="B172" s="6"/>
      <c r="C172" s="6"/>
      <c r="D172" s="6"/>
      <c r="E172" s="6"/>
      <c r="F172" s="6"/>
      <c r="G172" s="6"/>
      <c r="H172" s="6"/>
      <c r="I172" s="6"/>
      <c r="J172" s="6"/>
    </row>
    <row r="173" spans="1:10" ht="15">
      <c r="A173" s="6"/>
      <c r="B173" s="6"/>
      <c r="C173" s="6"/>
      <c r="D173" s="6"/>
      <c r="E173" s="6"/>
      <c r="F173" s="6"/>
      <c r="G173" s="6"/>
      <c r="H173" s="6"/>
      <c r="I173" s="6"/>
      <c r="J173" s="6"/>
    </row>
    <row r="174" spans="1:10" ht="15">
      <c r="A174" s="6"/>
      <c r="B174" s="6"/>
      <c r="C174" s="6"/>
      <c r="D174" s="6"/>
      <c r="E174" s="6"/>
      <c r="F174" s="6"/>
      <c r="G174" s="6"/>
      <c r="H174" s="6"/>
      <c r="I174" s="6"/>
      <c r="J174" s="6"/>
    </row>
  </sheetData>
  <sheetProtection/>
  <mergeCells count="30">
    <mergeCell ref="H1:J1"/>
    <mergeCell ref="D69:J69"/>
    <mergeCell ref="D76:J76"/>
    <mergeCell ref="J7:J9"/>
    <mergeCell ref="A2:J2"/>
    <mergeCell ref="F7:G7"/>
    <mergeCell ref="F8:F9"/>
    <mergeCell ref="J30:J34"/>
    <mergeCell ref="J12:J15"/>
    <mergeCell ref="J46:J47"/>
    <mergeCell ref="D80:J80"/>
    <mergeCell ref="D85:J85"/>
    <mergeCell ref="D10:J10"/>
    <mergeCell ref="D28:J28"/>
    <mergeCell ref="D40:J40"/>
    <mergeCell ref="D45:J45"/>
    <mergeCell ref="D50:J50"/>
    <mergeCell ref="D56:J56"/>
    <mergeCell ref="J62:J64"/>
    <mergeCell ref="A19:J19"/>
    <mergeCell ref="A24:J24"/>
    <mergeCell ref="G8:G9"/>
    <mergeCell ref="H7:H9"/>
    <mergeCell ref="I7:I9"/>
    <mergeCell ref="A4:D4"/>
    <mergeCell ref="A5:D5"/>
    <mergeCell ref="A7:B8"/>
    <mergeCell ref="C7:C9"/>
    <mergeCell ref="D7:D9"/>
    <mergeCell ref="E7:E9"/>
  </mergeCells>
  <printOptions/>
  <pageMargins left="1.1811023622047245" right="0.5905511811023623" top="0.7086614173228347" bottom="0.7086614173228347" header="0.31496062992125984" footer="0.31496062992125984"/>
  <pageSetup fitToHeight="0" horizontalDpi="600" verticalDpi="600" orientation="landscape" paperSize="9" scale="70" r:id="rId1"/>
  <headerFooter differentFirst="1">
    <oddHeader>&amp;C&amp;P</oddHeader>
  </headerFooter>
  <rowBreaks count="5" manualBreakCount="5">
    <brk id="21" max="9" man="1"/>
    <brk id="36" max="9" man="1"/>
    <brk id="49" max="9" man="1"/>
    <brk id="64" max="13" man="1"/>
    <brk id="75" max="13"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2012-12-19T16:01:25Z</cp:lastPrinted>
  <dcterms:created xsi:type="dcterms:W3CDTF">2006-09-16T00:00:00Z</dcterms:created>
  <dcterms:modified xsi:type="dcterms:W3CDTF">2015-10-07T05:52:03Z</dcterms:modified>
  <cp:category/>
  <cp:version/>
  <cp:contentType/>
  <cp:contentStatus/>
</cp:coreProperties>
</file>